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" sheetId="1" r:id="rId1"/>
    <sheet name="表二" sheetId="2" r:id="rId2"/>
    <sheet name="表三" sheetId="3" r:id="rId3"/>
    <sheet name="表四" sheetId="5" r:id="rId4"/>
    <sheet name="表五" sheetId="6" r:id="rId5"/>
    <sheet name="表六" sheetId="7" r:id="rId6"/>
  </sheets>
  <definedNames>
    <definedName name="_xlnm._FilterDatabase" localSheetId="2" hidden="1">表三!$A$4:$E$529</definedName>
    <definedName name="_Order1" hidden="1">255</definedName>
    <definedName name="_Order2" hidden="1">255</definedName>
    <definedName name="_xlnm.Print_Area" localSheetId="3">表四!$A$1:$H$16</definedName>
    <definedName name="_xlnm.Print_Area" localSheetId="4">表五!$A$1:$D$21</definedName>
    <definedName name="_xlnm.Print_Area" localSheetId="0">表一!$A$1:$H$28</definedName>
    <definedName name="_xlnm.Print_Area" hidden="1">#N/A</definedName>
    <definedName name="_xlnm.Print_Titles" localSheetId="1">表二!$1:$4</definedName>
    <definedName name="_xlnm.Print_Titles" localSheetId="5">表六!$2:$4</definedName>
    <definedName name="_xlnm.Print_Titles" localSheetId="2">表三!$2:$4</definedName>
    <definedName name="_xlnm.Print_Titles" localSheetId="3">表四!$2:$4</definedName>
    <definedName name="_xlnm.Print_Titles" localSheetId="0">表一!$2:$5</definedName>
  </definedNames>
  <calcPr calcId="144525"/>
</workbook>
</file>

<file path=xl/sharedStrings.xml><?xml version="1.0" encoding="utf-8"?>
<sst xmlns="http://schemas.openxmlformats.org/spreadsheetml/2006/main" count="774" uniqueCount="612">
  <si>
    <t>表一</t>
  </si>
  <si>
    <t>2022年开发区本级一般公共预算调整情况表</t>
  </si>
  <si>
    <r>
      <rPr>
        <sz val="12"/>
        <rFont val="仿宋_GB2312"/>
        <charset val="134"/>
      </rPr>
      <t>单位：万元</t>
    </r>
  </si>
  <si>
    <t>收  入</t>
  </si>
  <si>
    <t>支  出</t>
  </si>
  <si>
    <r>
      <rPr>
        <b/>
        <sz val="12"/>
        <rFont val="仿宋_GB2312"/>
        <charset val="134"/>
      </rPr>
      <t>项</t>
    </r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目</t>
    </r>
  </si>
  <si>
    <r>
      <rPr>
        <b/>
        <sz val="12"/>
        <rFont val="仿宋_GB2312"/>
        <charset val="134"/>
      </rPr>
      <t>预算数</t>
    </r>
  </si>
  <si>
    <t>调整数</t>
  </si>
  <si>
    <t>调整后
预算数</t>
  </si>
  <si>
    <r>
      <rPr>
        <b/>
        <sz val="12"/>
        <rFont val="仿宋_GB2312"/>
        <charset val="134"/>
      </rPr>
      <t>本级收入合计</t>
    </r>
  </si>
  <si>
    <r>
      <rPr>
        <b/>
        <sz val="12"/>
        <rFont val="仿宋_GB2312"/>
        <charset val="134"/>
      </rPr>
      <t>本级支出合计</t>
    </r>
  </si>
  <si>
    <r>
      <rPr>
        <b/>
        <sz val="12"/>
        <rFont val="仿宋_GB2312"/>
        <charset val="134"/>
      </rPr>
      <t>预备费</t>
    </r>
  </si>
  <si>
    <r>
      <rPr>
        <b/>
        <sz val="12"/>
        <rFont val="仿宋_GB2312"/>
        <charset val="134"/>
      </rPr>
      <t>地方政府一般债务收入</t>
    </r>
  </si>
  <si>
    <r>
      <rPr>
        <b/>
        <sz val="12"/>
        <rFont val="仿宋_GB2312"/>
        <charset val="134"/>
      </rPr>
      <t>地方政府一般债务还本支出</t>
    </r>
  </si>
  <si>
    <r>
      <rPr>
        <b/>
        <sz val="12"/>
        <rFont val="仿宋_GB2312"/>
        <charset val="134"/>
      </rPr>
      <t>转移性收入</t>
    </r>
  </si>
  <si>
    <r>
      <rPr>
        <b/>
        <sz val="12"/>
        <rFont val="仿宋_GB2312"/>
        <charset val="134"/>
      </rPr>
      <t>转移性支出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</si>
  <si>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上级补助收入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</si>
  <si>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补助下级支出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</si>
  <si>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返还性收入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</si>
  <si>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一般性转移支付收入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</si>
  <si>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一般性转移支付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</si>
  <si>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专项转移支付收入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</si>
  <si>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专项转移支付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</si>
  <si>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下级上解收入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</si>
  <si>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上解上级支出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</si>
  <si>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体制上解收入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</si>
  <si>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体制上解支出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</si>
  <si>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专项上解收入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</si>
  <si>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专项上解支出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</si>
  <si>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接受其他地区援助收入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</si>
  <si>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援助其他地区支出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</si>
  <si>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调入资金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</si>
  <si>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调出资金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</si>
  <si>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从政府性基金预算调入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</si>
  <si>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从国有资本经营预算调入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</si>
  <si>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从其他资金调入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</si>
  <si>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地方政府一般债务转贷收入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</si>
  <si>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地方政府一般债务转贷支出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</si>
  <si>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动用预算稳定调节基金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</si>
  <si>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安排预算稳定调节基金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</si>
  <si>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补充预算周转金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</si>
  <si>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上年结转收入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</si>
  <si>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年终结转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</si>
  <si>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上年结余收入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</si>
  <si>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年终结余</t>
    </r>
  </si>
  <si>
    <r>
      <rPr>
        <b/>
        <sz val="12"/>
        <rFont val="仿宋_GB2312"/>
        <charset val="134"/>
      </rPr>
      <t>收入总计</t>
    </r>
  </si>
  <si>
    <r>
      <rPr>
        <b/>
        <sz val="12"/>
        <rFont val="仿宋_GB2312"/>
        <charset val="134"/>
      </rPr>
      <t>支出总计</t>
    </r>
  </si>
  <si>
    <t>表二</t>
  </si>
  <si>
    <t>2022年开发区本级一般公共预算收入调整情况表</t>
  </si>
  <si>
    <r>
      <rPr>
        <sz val="14"/>
        <rFont val="仿宋_GB2312"/>
        <charset val="134"/>
      </rPr>
      <t>单位：万元</t>
    </r>
  </si>
  <si>
    <r>
      <rPr>
        <b/>
        <sz val="14"/>
        <rFont val="仿宋_GB2312"/>
        <charset val="134"/>
      </rPr>
      <t>项</t>
    </r>
    <r>
      <rPr>
        <b/>
        <sz val="14"/>
        <rFont val="Times New Roman"/>
        <charset val="134"/>
      </rPr>
      <t xml:space="preserve">          </t>
    </r>
    <r>
      <rPr>
        <b/>
        <sz val="14"/>
        <rFont val="仿宋_GB2312"/>
        <charset val="134"/>
      </rPr>
      <t>目</t>
    </r>
  </si>
  <si>
    <t>预算数</t>
  </si>
  <si>
    <t>调整预算数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</si>
  <si>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</si>
  <si>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</si>
  <si>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</si>
  <si>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</si>
  <si>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</si>
  <si>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</si>
  <si>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</si>
  <si>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</si>
  <si>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</si>
  <si>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</si>
  <si>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</si>
  <si>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</si>
  <si>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</si>
  <si>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</si>
  <si>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其他税收入</t>
  </si>
  <si>
    <t>二、非税收入</t>
  </si>
  <si>
    <t>专项收入</t>
  </si>
  <si>
    <t>行政事业性收费收入</t>
  </si>
  <si>
    <t>罚没收入</t>
  </si>
  <si>
    <t>国有资源（资产）有偿使用收入</t>
  </si>
  <si>
    <t>捐赠收入</t>
  </si>
  <si>
    <t>政府住房基金收入</t>
  </si>
  <si>
    <t>其他收入</t>
  </si>
  <si>
    <t>本级收入合计</t>
  </si>
  <si>
    <t>地方政府一般债务收入</t>
  </si>
  <si>
    <t>转移性收入</t>
  </si>
  <si>
    <t>返还性收入</t>
  </si>
  <si>
    <t>一般性转移支付收入</t>
  </si>
  <si>
    <t>专项转移支付收入</t>
  </si>
  <si>
    <t>省补助计划单列市收入</t>
  </si>
  <si>
    <t>下级上解收入</t>
  </si>
  <si>
    <t>接受其他地区援助收入</t>
  </si>
  <si>
    <t>调入资金</t>
  </si>
  <si>
    <t>动用预算稳定调节基金</t>
  </si>
  <si>
    <t>地方政府一般债务转贷收入</t>
  </si>
  <si>
    <t>上年结转收入</t>
  </si>
  <si>
    <t>上年结余收入</t>
  </si>
  <si>
    <t>收入总计</t>
  </si>
  <si>
    <t>表三</t>
  </si>
  <si>
    <t>2022年开发区本级一般公共预算本级支出调整情况表</t>
  </si>
  <si>
    <r>
      <rPr>
        <b/>
        <sz val="12"/>
        <rFont val="仿宋_GB2312"/>
        <charset val="134"/>
      </rPr>
      <t>科目编码</t>
    </r>
  </si>
  <si>
    <r>
      <rPr>
        <b/>
        <sz val="12"/>
        <rFont val="仿宋_GB2312"/>
        <charset val="134"/>
      </rPr>
      <t>科目名称</t>
    </r>
  </si>
  <si>
    <r>
      <rPr>
        <b/>
        <sz val="12"/>
        <rFont val="仿宋_GB2312"/>
        <charset val="134"/>
      </rPr>
      <t>调整数</t>
    </r>
  </si>
  <si>
    <r>
      <rPr>
        <b/>
        <sz val="12"/>
        <rFont val="仿宋_GB2312"/>
        <charset val="134"/>
      </rPr>
      <t>调整后
预算数</t>
    </r>
  </si>
  <si>
    <t>一般公共服务支出</t>
  </si>
  <si>
    <t>人大事务</t>
  </si>
  <si>
    <t>行政运行</t>
  </si>
  <si>
    <t>事业运行</t>
  </si>
  <si>
    <t>其他人大事务支出</t>
  </si>
  <si>
    <t>政协事务</t>
  </si>
  <si>
    <t>其他政协事务支出</t>
  </si>
  <si>
    <t>政府办公厅（室）及相关机构事务</t>
  </si>
  <si>
    <t>机关服务</t>
  </si>
  <si>
    <t>政务公开审批</t>
  </si>
  <si>
    <t>信访事务</t>
  </si>
  <si>
    <t>其他政府办公厅（室）及相关机构事务支出</t>
  </si>
  <si>
    <t>发展与改革事务</t>
  </si>
  <si>
    <t>社会事业发展规划</t>
  </si>
  <si>
    <t>经济体制改革研究</t>
  </si>
  <si>
    <t>物价管理</t>
  </si>
  <si>
    <t>其他发展与改革事务支出</t>
  </si>
  <si>
    <t>统计信息事务</t>
  </si>
  <si>
    <t>专项统计业务</t>
  </si>
  <si>
    <t>专项普查活动</t>
  </si>
  <si>
    <t>统计抽样调查</t>
  </si>
  <si>
    <t>其他统计信息事务支出</t>
  </si>
  <si>
    <t>财政事务</t>
  </si>
  <si>
    <t>一般行政管理事务</t>
  </si>
  <si>
    <t>预算改革业务</t>
  </si>
  <si>
    <t>财政国库业务</t>
  </si>
  <si>
    <t>信息化建设</t>
  </si>
  <si>
    <t>财政委托业务支出</t>
  </si>
  <si>
    <t>其他财政事务支出</t>
  </si>
  <si>
    <t>税收事务</t>
  </si>
  <si>
    <t>税收业务</t>
  </si>
  <si>
    <t>审计事务</t>
  </si>
  <si>
    <t>审计业务</t>
  </si>
  <si>
    <t>海关事务</t>
  </si>
  <si>
    <t>检验检疫</t>
  </si>
  <si>
    <t>纪检监察事务</t>
  </si>
  <si>
    <t>其他纪检监察事务支出</t>
  </si>
  <si>
    <t>商贸事务</t>
  </si>
  <si>
    <t>招商引资</t>
  </si>
  <si>
    <t>其他商贸事务支出</t>
  </si>
  <si>
    <t>民族事务</t>
  </si>
  <si>
    <t>民族工作专项</t>
  </si>
  <si>
    <t>其他民族事务支出</t>
  </si>
  <si>
    <t>港澳台事务</t>
  </si>
  <si>
    <t>其他港澳台事务支出</t>
  </si>
  <si>
    <t>档案事务</t>
  </si>
  <si>
    <t>档案馆</t>
  </si>
  <si>
    <t>其他档案事务支出</t>
  </si>
  <si>
    <t>民主党派及工商联事务</t>
  </si>
  <si>
    <t>其他民主党派及工商联事务支出</t>
  </si>
  <si>
    <t>群众团体事务</t>
  </si>
  <si>
    <t>工会事务</t>
  </si>
  <si>
    <t>其他群众团体事务支出</t>
  </si>
  <si>
    <t>党委办公厅（室）及相关机构事务</t>
  </si>
  <si>
    <t>其他党委办公厅（室）及相关机构事务支出</t>
  </si>
  <si>
    <t>组织事务</t>
  </si>
  <si>
    <t>其他组织事务支出</t>
  </si>
  <si>
    <t>宣传事务</t>
  </si>
  <si>
    <t>其他宣传事务支出</t>
  </si>
  <si>
    <t>统战事务</t>
  </si>
  <si>
    <t>宗教事务</t>
  </si>
  <si>
    <t>其他统战事务支出</t>
  </si>
  <si>
    <t>其他共产党事务支出</t>
  </si>
  <si>
    <t>网信事务</t>
  </si>
  <si>
    <t>其他网信事务支出</t>
  </si>
  <si>
    <t>市场监督管理事务</t>
  </si>
  <si>
    <t>市场主体管理</t>
  </si>
  <si>
    <t>市场秩序执法</t>
  </si>
  <si>
    <t>药品事务</t>
  </si>
  <si>
    <t>其他市场监督管理事务</t>
  </si>
  <si>
    <t>其他一般公共服务支出</t>
  </si>
  <si>
    <t>国防支出</t>
  </si>
  <si>
    <t>国防动员</t>
  </si>
  <si>
    <t>人民防空</t>
  </si>
  <si>
    <t>公共安全支出</t>
  </si>
  <si>
    <t>武装警察部队</t>
  </si>
  <si>
    <t>公安</t>
  </si>
  <si>
    <t>执法办案</t>
  </si>
  <si>
    <t>其他公安支出</t>
  </si>
  <si>
    <t>检察</t>
  </si>
  <si>
    <t>“两房”建设</t>
  </si>
  <si>
    <t>法院</t>
  </si>
  <si>
    <t>“两庭”建设</t>
  </si>
  <si>
    <t>司法</t>
  </si>
  <si>
    <t>基层司法业务</t>
  </si>
  <si>
    <t>普法宣传</t>
  </si>
  <si>
    <t>公共法律服务</t>
  </si>
  <si>
    <t>社区矫正</t>
  </si>
  <si>
    <t>法治建设</t>
  </si>
  <si>
    <t>其他司法支出</t>
  </si>
  <si>
    <t>强制隔离戒毒</t>
  </si>
  <si>
    <t>强制隔离戒毒人员生活</t>
  </si>
  <si>
    <t>其他公共安全支出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</si>
  <si>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</si>
  <si>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</si>
  <si>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</si>
  <si>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</si>
  <si>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</si>
  <si>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</si>
  <si>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</si>
  <si>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</si>
  <si>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</si>
  <si>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</si>
  <si>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</si>
  <si>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中等职业教育</t>
  </si>
  <si>
    <t>技校教育</t>
  </si>
  <si>
    <t>高等职业教育</t>
  </si>
  <si>
    <t>特殊教育</t>
  </si>
  <si>
    <t>特殊学校教育</t>
  </si>
  <si>
    <t>教育费附加安排的支出</t>
  </si>
  <si>
    <t>其他教育费附加安排的支出</t>
  </si>
  <si>
    <t>科学技术支出</t>
  </si>
  <si>
    <t>科学技术管理事务</t>
  </si>
  <si>
    <t>其他科学技术管理事务支出</t>
  </si>
  <si>
    <t>基础研究</t>
  </si>
  <si>
    <t>机构运行</t>
  </si>
  <si>
    <t>自然科学基金</t>
  </si>
  <si>
    <t>其他基础研究支出</t>
  </si>
  <si>
    <t>应用研究</t>
  </si>
  <si>
    <t>其他应用研究支出</t>
  </si>
  <si>
    <t>技术研究与开发</t>
  </si>
  <si>
    <t>科技成果转化与扩散</t>
  </si>
  <si>
    <t>其他技术研究与开发支出</t>
  </si>
  <si>
    <t>科技条件与服务</t>
  </si>
  <si>
    <t>其他科技条件与服务支出</t>
  </si>
  <si>
    <t>科学技术普及</t>
  </si>
  <si>
    <t>科普活动</t>
  </si>
  <si>
    <t>科技馆站</t>
  </si>
  <si>
    <t>科技重大项目</t>
  </si>
  <si>
    <t>科技重大专项</t>
  </si>
  <si>
    <t>其他科学技术支出</t>
  </si>
  <si>
    <t>文化旅游体育与传媒支出</t>
  </si>
  <si>
    <t>文化和旅游</t>
  </si>
  <si>
    <t>图书馆</t>
  </si>
  <si>
    <t>艺术表演场所</t>
  </si>
  <si>
    <t>艺术表演团体</t>
  </si>
  <si>
    <t>群众文化</t>
  </si>
  <si>
    <t>文化创作与保护</t>
  </si>
  <si>
    <t>其他文化和旅游支出</t>
  </si>
  <si>
    <t>文物</t>
  </si>
  <si>
    <t>文物保护</t>
  </si>
  <si>
    <t>博物馆</t>
  </si>
  <si>
    <t>体育</t>
  </si>
  <si>
    <t>体育竞赛</t>
  </si>
  <si>
    <t>体育训练</t>
  </si>
  <si>
    <t>体育场馆</t>
  </si>
  <si>
    <t>群众体育</t>
  </si>
  <si>
    <t>其他体育支出</t>
  </si>
  <si>
    <t>新闻出版电影</t>
  </si>
  <si>
    <t>其他新闻出版电影支出</t>
  </si>
  <si>
    <t>广播电视</t>
  </si>
  <si>
    <t>传输发射</t>
  </si>
  <si>
    <t>广播电视事务</t>
  </si>
  <si>
    <t>其他广播电视支出</t>
  </si>
  <si>
    <t>其他文化旅游体育与传媒支出</t>
  </si>
  <si>
    <t>社会保障和就业支出</t>
  </si>
  <si>
    <t>人力资源和社会保障管理事务</t>
  </si>
  <si>
    <t>劳动保障监察</t>
  </si>
  <si>
    <t>就业管理事务</t>
  </si>
  <si>
    <t>社会保险经办机构</t>
  </si>
  <si>
    <t>公共就业服务和职业技能鉴定机构</t>
  </si>
  <si>
    <t>劳动人事争议调解仲裁</t>
  </si>
  <si>
    <t>引进人才费用</t>
  </si>
  <si>
    <t>其他人力资源和社会保障管理事务支出</t>
  </si>
  <si>
    <t>民政管理事务</t>
  </si>
  <si>
    <t>社会组织管理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</si>
  <si>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</si>
  <si>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</si>
  <si>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</si>
  <si>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</si>
  <si>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</si>
  <si>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</si>
  <si>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</si>
  <si>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</si>
  <si>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</si>
  <si>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就业补助</t>
  </si>
  <si>
    <t>公益性岗位补贴</t>
  </si>
  <si>
    <t>其他就业补助支出</t>
  </si>
  <si>
    <t>抚恤</t>
  </si>
  <si>
    <t>义务兵优待</t>
  </si>
  <si>
    <t>其他优抚支出</t>
  </si>
  <si>
    <t>退役安置</t>
  </si>
  <si>
    <t>退役士兵安置</t>
  </si>
  <si>
    <t>军队转业干部安置</t>
  </si>
  <si>
    <t>其他退役安置支出</t>
  </si>
  <si>
    <t>社会福利</t>
  </si>
  <si>
    <t>儿童福利</t>
  </si>
  <si>
    <t>老年福利</t>
  </si>
  <si>
    <t>殡葬</t>
  </si>
  <si>
    <t>其他社会福利支出</t>
  </si>
  <si>
    <t>残疾人事业</t>
  </si>
  <si>
    <t>残疾人康复</t>
  </si>
  <si>
    <t>残疾人就业和扶贫</t>
  </si>
  <si>
    <t>残疾人生活和护理补贴</t>
  </si>
  <si>
    <t>其他残疾人事业支出</t>
  </si>
  <si>
    <t>红十字事业</t>
  </si>
  <si>
    <t>最低生活保障</t>
  </si>
  <si>
    <t>城市最低生活保障金支出</t>
  </si>
  <si>
    <t>农村最低生活保障金支出</t>
  </si>
  <si>
    <t>临时救助</t>
  </si>
  <si>
    <t>临时求助支出</t>
  </si>
  <si>
    <t>流浪乞讨人员救助支出</t>
  </si>
  <si>
    <t>特困人员救助供养</t>
  </si>
  <si>
    <t>城市特困人员救助供养</t>
  </si>
  <si>
    <t>农村特困人员救助供养</t>
  </si>
  <si>
    <t>其他生活救助</t>
  </si>
  <si>
    <t>其他城市生活救助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</si>
  <si>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</si>
  <si>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</si>
  <si>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</si>
  <si>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</si>
  <si>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其他退役军人事务管理支出</t>
  </si>
  <si>
    <t>财政代缴社会保险费支出</t>
  </si>
  <si>
    <t>财政代缴城乡居民基本养老保险费支出</t>
  </si>
  <si>
    <t>其他社会保障和就业支出</t>
  </si>
  <si>
    <t>卫生健康支出</t>
  </si>
  <si>
    <t>卫生健康管理事务</t>
  </si>
  <si>
    <t>其他卫生健康管理事务支出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</si>
  <si>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</si>
  <si>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</si>
  <si>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</si>
  <si>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</si>
  <si>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</si>
  <si>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</si>
  <si>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</si>
  <si>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应急救治机构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</si>
  <si>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</si>
  <si>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</si>
  <si>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</si>
  <si>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</si>
  <si>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</si>
  <si>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中医（民族医）药专项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</si>
  <si>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</si>
  <si>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</si>
  <si>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</si>
  <si>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</si>
  <si>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</si>
  <si>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</si>
  <si>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</si>
  <si>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财政对基本医疗保险基金的补助</t>
  </si>
  <si>
    <t>财政对职工基本医疗保险基金的补助</t>
  </si>
  <si>
    <t>财政对城乡居民基本医疗保险基金的补助</t>
  </si>
  <si>
    <t>医疗救助</t>
  </si>
  <si>
    <t>城乡医疗救助</t>
  </si>
  <si>
    <t>疾病应急救助</t>
  </si>
  <si>
    <t>优抚对象医疗</t>
  </si>
  <si>
    <t>优抚对象医疗补助</t>
  </si>
  <si>
    <t>医疗保障管理事务</t>
  </si>
  <si>
    <t>医疗保障政策管理</t>
  </si>
  <si>
    <t>医疗保障经办事务</t>
  </si>
  <si>
    <t>其他医疗保障管理事务支出</t>
  </si>
  <si>
    <t>其他卫生健康支出</t>
  </si>
  <si>
    <t>节能环保支出</t>
  </si>
  <si>
    <t>环境保护管理事务</t>
  </si>
  <si>
    <t>生态环境保护行政许可</t>
  </si>
  <si>
    <t>其他环境保护管理事务支出</t>
  </si>
  <si>
    <t>环境监测与监察</t>
  </si>
  <si>
    <t>建设项目环评审查与监督</t>
  </si>
  <si>
    <t>其他环境监测与监察支出</t>
  </si>
  <si>
    <t>污染防治</t>
  </si>
  <si>
    <t>大气</t>
  </si>
  <si>
    <t>水体</t>
  </si>
  <si>
    <t>固体废弃物与化学品</t>
  </si>
  <si>
    <t>其他污染防治支出</t>
  </si>
  <si>
    <t>能源节约利用</t>
  </si>
  <si>
    <t>污染减排</t>
  </si>
  <si>
    <t>生态环境执法监察</t>
  </si>
  <si>
    <t>能源管理事务</t>
  </si>
  <si>
    <t>能源战略规划与实施</t>
  </si>
  <si>
    <t>其他节能环保支出</t>
  </si>
  <si>
    <t>城乡社区支出</t>
  </si>
  <si>
    <t>城乡社区管理事务</t>
  </si>
  <si>
    <t>城管执法</t>
  </si>
  <si>
    <t>工程建设标准规范编制与监管</t>
  </si>
  <si>
    <t>工程建设管理</t>
  </si>
  <si>
    <t>其他城乡社区管理事务支出</t>
  </si>
  <si>
    <t>城乡社区规划与管理</t>
  </si>
  <si>
    <t>城乡社区公共设施</t>
  </si>
  <si>
    <t>其他城乡社区公共设施支出</t>
  </si>
  <si>
    <t>城乡社区环境卫生</t>
  </si>
  <si>
    <t>建设市场管理与监督</t>
  </si>
  <si>
    <t>其他城乡社区支出</t>
  </si>
  <si>
    <t>农林水支出</t>
  </si>
  <si>
    <t>农业农村</t>
  </si>
  <si>
    <t>科技转化与推广</t>
  </si>
  <si>
    <t>病虫害控制</t>
  </si>
  <si>
    <t>农业生产发展</t>
  </si>
  <si>
    <t>农业资源保护修复与利用</t>
  </si>
  <si>
    <t>农村道路建设</t>
  </si>
  <si>
    <t>农田建设</t>
  </si>
  <si>
    <t>其他农业农村支出</t>
  </si>
  <si>
    <t>林业和草原</t>
  </si>
  <si>
    <t>事业机构</t>
  </si>
  <si>
    <t>森林资源培育</t>
  </si>
  <si>
    <t>技术推广与转化</t>
  </si>
  <si>
    <t>森林资源管理</t>
  </si>
  <si>
    <t>森林生态效益补偿</t>
  </si>
  <si>
    <t>动植物保护</t>
  </si>
  <si>
    <t>防沙治沙</t>
  </si>
  <si>
    <t>林业草原防灾减灾</t>
  </si>
  <si>
    <t>草原管理</t>
  </si>
  <si>
    <t>水利</t>
  </si>
  <si>
    <t>水利行业业务管理</t>
  </si>
  <si>
    <t>水利工程建设</t>
  </si>
  <si>
    <t>水利工程运行与维护</t>
  </si>
  <si>
    <t>水利前期工作</t>
  </si>
  <si>
    <t>水利执法监督</t>
  </si>
  <si>
    <t>水土保持</t>
  </si>
  <si>
    <t>水资源节约管理与保护</t>
  </si>
  <si>
    <t>水质监测</t>
  </si>
  <si>
    <t>防汛</t>
  </si>
  <si>
    <t>抗旱</t>
  </si>
  <si>
    <t>水利技术推广</t>
  </si>
  <si>
    <t>江河湖库水系综合整治</t>
  </si>
  <si>
    <t>大中型水库移民后期扶持专项支出</t>
  </si>
  <si>
    <t>农村人畜饮水</t>
  </si>
  <si>
    <t>其他水利支出</t>
  </si>
  <si>
    <t>巩固脱贫衔接乡村振兴</t>
  </si>
  <si>
    <t>生产发展</t>
  </si>
  <si>
    <t>农村综合改革</t>
  </si>
  <si>
    <t>对村级公益事业建设的补助</t>
  </si>
  <si>
    <t>对村民委员会和村党支部的补助</t>
  </si>
  <si>
    <t>对村集体经济组织的补助</t>
  </si>
  <si>
    <t>普惠金融发展支出</t>
  </si>
  <si>
    <t>农业保险保费补贴</t>
  </si>
  <si>
    <t>创业担保贷款贴息</t>
  </si>
  <si>
    <t>其他普惠金融发展支出</t>
  </si>
  <si>
    <t>目标价格补贴</t>
  </si>
  <si>
    <t>其他目标价格补贴</t>
  </si>
  <si>
    <t>交通运输支出</t>
  </si>
  <si>
    <t>公路水路运输</t>
  </si>
  <si>
    <t>公路建设</t>
  </si>
  <si>
    <t>公路养护</t>
  </si>
  <si>
    <t>公路和运输安全</t>
  </si>
  <si>
    <t>公路运输管理</t>
  </si>
  <si>
    <t>海事管理</t>
  </si>
  <si>
    <t>其他公路水路运输支出</t>
  </si>
  <si>
    <t>铁路运输</t>
  </si>
  <si>
    <t>铁路还贷专项</t>
  </si>
  <si>
    <t>民用航空运输</t>
  </si>
  <si>
    <t>其他民用航空运输支出</t>
  </si>
  <si>
    <t>成品油价格改革对交通运输的补贴</t>
  </si>
  <si>
    <t>成品油价格改革补贴其他支出</t>
  </si>
  <si>
    <t>邮政业支出</t>
  </si>
  <si>
    <t>行业监管</t>
  </si>
  <si>
    <t>车辆购置税支出</t>
  </si>
  <si>
    <t>车辆购置税用于农村公路建设支出</t>
  </si>
  <si>
    <t>其他交通运输支出</t>
  </si>
  <si>
    <t>公共交通运营补助</t>
  </si>
  <si>
    <t>资源勘探工业信息等支出</t>
  </si>
  <si>
    <t>资源勘探开发</t>
  </si>
  <si>
    <t>工业和信息产业监管</t>
  </si>
  <si>
    <t>其他工业和信息产业监管支出</t>
  </si>
  <si>
    <t>国有资产监管</t>
  </si>
  <si>
    <t>其他国有资产监管支出</t>
  </si>
  <si>
    <t>支持中小企业发展和管理支出</t>
  </si>
  <si>
    <t>其他支持中小企业发展和管理支出</t>
  </si>
  <si>
    <t>商业服务业等支出</t>
  </si>
  <si>
    <t>商业流通事务</t>
  </si>
  <si>
    <t>其他商业流通事务支出</t>
  </si>
  <si>
    <t>其他商业服务业等支出</t>
  </si>
  <si>
    <t>服务业基础设施建设</t>
  </si>
  <si>
    <t>金融支出</t>
  </si>
  <si>
    <t>金融发展支出</t>
  </si>
  <si>
    <t>其他金融发展支出</t>
  </si>
  <si>
    <t>自然资源海洋气象等支出</t>
  </si>
  <si>
    <t>自然资源事务</t>
  </si>
  <si>
    <t>自然资源利用与保护</t>
  </si>
  <si>
    <t>自然资源调查与确权登记</t>
  </si>
  <si>
    <t>地质勘查与矿产资源管理</t>
  </si>
  <si>
    <t>其他自然资源事务支出</t>
  </si>
  <si>
    <t>气象事务</t>
  </si>
  <si>
    <t>气象服务</t>
  </si>
  <si>
    <t>住房保障支出</t>
  </si>
  <si>
    <t>保障性安居工程支出</t>
  </si>
  <si>
    <t>廉租住房</t>
  </si>
  <si>
    <t>棚户区改造</t>
  </si>
  <si>
    <t>老旧小区改造</t>
  </si>
  <si>
    <t>其他保障性安居工程支出</t>
  </si>
  <si>
    <t>住房改革支出</t>
  </si>
  <si>
    <t>住房公积金</t>
  </si>
  <si>
    <t>城乡社区住宅</t>
  </si>
  <si>
    <t>住房公积金管理</t>
  </si>
  <si>
    <t>粮油物资储备支出</t>
  </si>
  <si>
    <t>粮油物资事务</t>
  </si>
  <si>
    <t>其他粮油物资事务支出</t>
  </si>
  <si>
    <t>能源储备</t>
  </si>
  <si>
    <t>其他能源储备支出</t>
  </si>
  <si>
    <t>重要商品储备</t>
  </si>
  <si>
    <t>肉类储备</t>
  </si>
  <si>
    <t>灾害防治及应急管理支出</t>
  </si>
  <si>
    <t>应急管理事务</t>
  </si>
  <si>
    <t>灾害风险防治</t>
  </si>
  <si>
    <t>安全监管</t>
  </si>
  <si>
    <t>应急救援</t>
  </si>
  <si>
    <t>应急管理</t>
  </si>
  <si>
    <t>消防事务</t>
  </si>
  <si>
    <t>森林消防事务</t>
  </si>
  <si>
    <t>其他森林消防事务支出</t>
  </si>
  <si>
    <t>地震事务</t>
  </si>
  <si>
    <t>其他支出</t>
  </si>
  <si>
    <t>年初预留</t>
  </si>
  <si>
    <t>债务付息支出</t>
  </si>
  <si>
    <t>地方政府一般债务付息支出</t>
  </si>
  <si>
    <t>地方政府一般债券付息支出</t>
  </si>
  <si>
    <t>地方政府其他一般债务付息支出</t>
  </si>
  <si>
    <t>债务发行费用支出</t>
  </si>
  <si>
    <t>地方政府一般债务发行费用支出</t>
  </si>
  <si>
    <t>支出合计</t>
  </si>
  <si>
    <t>表四</t>
  </si>
  <si>
    <t>2022年开发区本级政府性基金预算调整情况表</t>
  </si>
  <si>
    <r>
      <rPr>
        <b/>
        <sz val="12"/>
        <rFont val="仿宋_GB2312"/>
        <charset val="134"/>
      </rPr>
      <t>地方政府专项债务收入</t>
    </r>
  </si>
  <si>
    <r>
      <rPr>
        <b/>
        <sz val="12"/>
        <rFont val="仿宋_GB2312"/>
        <charset val="134"/>
      </rPr>
      <t>地方政府专项债务还本支出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</si>
  <si>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政府性基金转移收入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</si>
  <si>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政府性基金转移支付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</si>
  <si>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政府性基金补助收入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</si>
  <si>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政府性基金上解支出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</si>
  <si>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政府性基金上解收入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</si>
  <si>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调入资金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</si>
  <si>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调出资金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</si>
  <si>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地方政府专项债务转贷收入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</si>
  <si>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地方政府专项债务转贷支出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</si>
  <si>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上年结转收入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</si>
  <si>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年终结转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</si>
  <si>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上年结余收入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</si>
  <si>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年终结余</t>
    </r>
  </si>
  <si>
    <t>表五</t>
  </si>
  <si>
    <t>2022年开发区本级政府性基金收入调整情况表</t>
  </si>
  <si>
    <r>
      <rPr>
        <b/>
        <sz val="12"/>
        <rFont val="仿宋_GB2312"/>
        <charset val="134"/>
      </rPr>
      <t>项</t>
    </r>
    <r>
      <rPr>
        <b/>
        <sz val="12"/>
        <rFont val="Times New Roman"/>
        <charset val="134"/>
      </rPr>
      <t xml:space="preserve">                 </t>
    </r>
    <r>
      <rPr>
        <b/>
        <sz val="12"/>
        <rFont val="仿宋_GB2312"/>
        <charset val="134"/>
      </rPr>
      <t>目</t>
    </r>
  </si>
  <si>
    <t>一、政府性基金收入</t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</si>
  <si>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国有土地使用权出让收入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</si>
  <si>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城市基础设施配套费收入</t>
    </r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</si>
  <si>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污水处理费收入</t>
    </r>
  </si>
  <si>
    <t>二、专项债务对应项目专项收入</t>
  </si>
  <si>
    <r>
      <rPr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其他政府性基金专项债务对应项目专项收入</t>
    </r>
  </si>
  <si>
    <r>
      <rPr>
        <sz val="12"/>
        <rFont val="Times New Roman"/>
        <charset val="134"/>
      </rPr>
      <t xml:space="preserve">       </t>
    </r>
    <r>
      <rPr>
        <sz val="12"/>
        <rFont val="仿宋_GB2312"/>
        <charset val="134"/>
      </rPr>
      <t>政府性基金转移收入</t>
    </r>
  </si>
  <si>
    <r>
      <rPr>
        <sz val="12"/>
        <rFont val="Times New Roman"/>
        <charset val="134"/>
      </rPr>
      <t xml:space="preserve">          </t>
    </r>
    <r>
      <rPr>
        <sz val="12"/>
        <rFont val="仿宋_GB2312"/>
        <charset val="134"/>
      </rPr>
      <t>政府性基金补助收入</t>
    </r>
  </si>
  <si>
    <r>
      <rPr>
        <sz val="12"/>
        <rFont val="Times New Roman"/>
        <charset val="134"/>
      </rPr>
      <t xml:space="preserve">          </t>
    </r>
    <r>
      <rPr>
        <sz val="12"/>
        <rFont val="仿宋_GB2312"/>
        <charset val="134"/>
      </rPr>
      <t>政府性基金上解收入</t>
    </r>
  </si>
  <si>
    <r>
      <rPr>
        <sz val="12"/>
        <rFont val="Times New Roman"/>
        <charset val="134"/>
      </rPr>
      <t xml:space="preserve">      </t>
    </r>
    <r>
      <rPr>
        <sz val="12"/>
        <rFont val="仿宋_GB2312"/>
        <charset val="134"/>
      </rPr>
      <t>调入资金</t>
    </r>
  </si>
  <si>
    <r>
      <rPr>
        <sz val="12"/>
        <rFont val="Times New Roman"/>
        <charset val="134"/>
      </rPr>
      <t xml:space="preserve">      </t>
    </r>
    <r>
      <rPr>
        <sz val="12"/>
        <rFont val="仿宋_GB2312"/>
        <charset val="134"/>
      </rPr>
      <t>地方政府专项债务转贷收入</t>
    </r>
  </si>
  <si>
    <r>
      <rPr>
        <sz val="12"/>
        <rFont val="Times New Roman"/>
        <charset val="134"/>
      </rPr>
      <t xml:space="preserve">      </t>
    </r>
    <r>
      <rPr>
        <sz val="12"/>
        <rFont val="仿宋_GB2312"/>
        <charset val="134"/>
      </rPr>
      <t>上年结转收入</t>
    </r>
  </si>
  <si>
    <r>
      <rPr>
        <sz val="12"/>
        <rFont val="Times New Roman"/>
        <charset val="134"/>
      </rPr>
      <t xml:space="preserve">      </t>
    </r>
    <r>
      <rPr>
        <sz val="12"/>
        <rFont val="仿宋_GB2312"/>
        <charset val="134"/>
      </rPr>
      <t>上年结余收入</t>
    </r>
  </si>
  <si>
    <t>表六</t>
  </si>
  <si>
    <t>2022年开发区本级政府性基金预算本级支出调整情况表</t>
  </si>
  <si>
    <t>207</t>
  </si>
  <si>
    <t xml:space="preserve">  20707</t>
  </si>
  <si>
    <t xml:space="preserve">  国家电影事业发展专项资金安排的支出</t>
  </si>
  <si>
    <t>2070701</t>
  </si>
  <si>
    <t xml:space="preserve">    资助国产影片放映</t>
  </si>
  <si>
    <t>208</t>
  </si>
  <si>
    <t xml:space="preserve">  20822</t>
  </si>
  <si>
    <t xml:space="preserve">  大中型水库移民后期扶持基金支出</t>
  </si>
  <si>
    <t xml:space="preserve">  2082201</t>
  </si>
  <si>
    <t xml:space="preserve">    移民补助 </t>
  </si>
  <si>
    <t xml:space="preserve">  2082299</t>
  </si>
  <si>
    <t xml:space="preserve">    其他大中型水库移民后期扶持基金支出 </t>
  </si>
  <si>
    <t xml:space="preserve">  21208</t>
  </si>
  <si>
    <t xml:space="preserve">  国有土地使用权出让收入安排的支出 </t>
  </si>
  <si>
    <t xml:space="preserve"> 2120801</t>
  </si>
  <si>
    <t xml:space="preserve">    征地和拆迁补偿支出 </t>
  </si>
  <si>
    <t xml:space="preserve"> 2120803</t>
  </si>
  <si>
    <t xml:space="preserve">    城市建设支出 </t>
  </si>
  <si>
    <t>2120804</t>
  </si>
  <si>
    <t xml:space="preserve">    农村基础设施建设支出</t>
  </si>
  <si>
    <t>2120805</t>
  </si>
  <si>
    <t xml:space="preserve">    补助被征地农民支出</t>
  </si>
  <si>
    <t xml:space="preserve"> 2120810</t>
  </si>
  <si>
    <t xml:space="preserve">    棚户区改造支出 </t>
  </si>
  <si>
    <t>2120899</t>
  </si>
  <si>
    <t xml:space="preserve">    其他国有土地使用权出让收入安排的支出</t>
  </si>
  <si>
    <t xml:space="preserve">  21213</t>
  </si>
  <si>
    <t xml:space="preserve">  城市基础设施配套费安排的支出 </t>
  </si>
  <si>
    <t xml:space="preserve"> 2121301</t>
  </si>
  <si>
    <t xml:space="preserve">    城市公共设施</t>
  </si>
  <si>
    <t xml:space="preserve"> 2121302</t>
  </si>
  <si>
    <t xml:space="preserve">    城市环境卫生</t>
  </si>
  <si>
    <t xml:space="preserve">  21214</t>
  </si>
  <si>
    <t xml:space="preserve">  污水处理费安排的支出 </t>
  </si>
  <si>
    <t xml:space="preserve"> 2121401</t>
  </si>
  <si>
    <t xml:space="preserve">    污水处理设施建设和运营</t>
  </si>
  <si>
    <t xml:space="preserve"> 2121402</t>
  </si>
  <si>
    <t xml:space="preserve">    代征手续费</t>
  </si>
  <si>
    <t>213</t>
  </si>
  <si>
    <t xml:space="preserve">  21366</t>
  </si>
  <si>
    <t xml:space="preserve">  大中型水库库区基金安排的支出</t>
  </si>
  <si>
    <t xml:space="preserve">  2136601</t>
  </si>
  <si>
    <t xml:space="preserve">    基础设施建设和经济发展 </t>
  </si>
  <si>
    <t>229</t>
  </si>
  <si>
    <t xml:space="preserve">  22904</t>
  </si>
  <si>
    <t xml:space="preserve">  其他政府性基金及对应专项债务收入安排的支出</t>
  </si>
  <si>
    <t xml:space="preserve">  2290402</t>
  </si>
  <si>
    <t xml:space="preserve">    其他地方自行试点项目收益专项债券收入安排的支出 </t>
  </si>
  <si>
    <t xml:space="preserve">  22908</t>
  </si>
  <si>
    <t xml:space="preserve">  彩票发行销售机构业务费安排的支出</t>
  </si>
  <si>
    <t xml:space="preserve">  2290804</t>
  </si>
  <si>
    <t xml:space="preserve">    福利彩票销售机构的业务费支出 </t>
  </si>
  <si>
    <t xml:space="preserve">  2290805</t>
  </si>
  <si>
    <t xml:space="preserve">    体育彩票销售机构的业务费支出 </t>
  </si>
  <si>
    <t xml:space="preserve">  2290808</t>
  </si>
  <si>
    <t xml:space="preserve">    彩票市场调控资金支出 </t>
  </si>
  <si>
    <t xml:space="preserve">  22960</t>
  </si>
  <si>
    <t xml:space="preserve">  彩票公益金安排的支出</t>
  </si>
  <si>
    <t xml:space="preserve">  2296002</t>
  </si>
  <si>
    <t xml:space="preserve">    用于社会福利的彩票公益金支出 </t>
  </si>
  <si>
    <t xml:space="preserve">  2296006</t>
  </si>
  <si>
    <t xml:space="preserve">    用于残疾事业的彩票公益金支出 </t>
  </si>
  <si>
    <t>232</t>
  </si>
  <si>
    <t xml:space="preserve">  23204</t>
  </si>
  <si>
    <t xml:space="preserve">  地方政府专项债务付息支出</t>
  </si>
  <si>
    <t xml:space="preserve">  2320411</t>
  </si>
  <si>
    <t xml:space="preserve">    国有土地使用权出让金债务付息支出</t>
  </si>
  <si>
    <t xml:space="preserve">  23304</t>
  </si>
  <si>
    <t xml:space="preserve">  地方政府专项债务发行费用支出</t>
  </si>
  <si>
    <t xml:space="preserve">  2330498</t>
  </si>
  <si>
    <t xml:space="preserve">    其他地方自行试点项目收益专项债券发行费用支出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</si>
</sst>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_ "/>
    <numFmt numFmtId="178" formatCode="#,##0_ ;[Red]\-#,##0\ "/>
    <numFmt numFmtId="179" formatCode="0_ ;[Red]\-0\ "/>
  </numFmts>
  <fonts count="40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name val="仿宋_GB2312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仿宋_GB2312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等线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Times New Roman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indexed="8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/>
    <xf numFmtId="0" fontId="31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33" fillId="12" borderId="15" applyNumberFormat="0" applyAlignment="0" applyProtection="0">
      <alignment vertical="center"/>
    </xf>
    <xf numFmtId="0" fontId="34" fillId="0" borderId="0">
      <alignment vertical="center"/>
    </xf>
    <xf numFmtId="0" fontId="35" fillId="13" borderId="2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51">
      <alignment vertical="center"/>
    </xf>
    <xf numFmtId="176" fontId="1" fillId="0" borderId="0" xfId="51" applyNumberFormat="1">
      <alignment vertical="center"/>
    </xf>
    <xf numFmtId="0" fontId="2" fillId="0" borderId="0" xfId="51" applyFont="1" applyBorder="1" applyAlignment="1">
      <alignment vertical="center" wrapText="1"/>
    </xf>
    <xf numFmtId="0" fontId="3" fillId="0" borderId="0" xfId="51" applyFont="1" applyBorder="1" applyAlignment="1">
      <alignment vertical="center" wrapText="1"/>
    </xf>
    <xf numFmtId="176" fontId="3" fillId="0" borderId="0" xfId="51" applyNumberFormat="1" applyFont="1" applyBorder="1" applyAlignment="1">
      <alignment vertical="center" wrapText="1"/>
    </xf>
    <xf numFmtId="0" fontId="4" fillId="0" borderId="0" xfId="51" applyFont="1" applyBorder="1" applyAlignment="1">
      <alignment horizontal="center" vertical="center" wrapText="1"/>
    </xf>
    <xf numFmtId="0" fontId="5" fillId="0" borderId="0" xfId="51" applyFont="1" applyBorder="1" applyAlignment="1">
      <alignment vertical="center" wrapText="1"/>
    </xf>
    <xf numFmtId="176" fontId="5" fillId="0" borderId="0" xfId="51" applyNumberFormat="1" applyFont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49" fontId="6" fillId="0" borderId="1" xfId="55" applyNumberFormat="1" applyFont="1" applyBorder="1" applyAlignment="1">
      <alignment vertical="center"/>
    </xf>
    <xf numFmtId="0" fontId="7" fillId="0" borderId="1" xfId="27" applyFont="1" applyBorder="1" applyAlignment="1">
      <alignment horizontal="left" vertical="center" wrapText="1"/>
    </xf>
    <xf numFmtId="177" fontId="8" fillId="0" borderId="1" xfId="51" applyNumberFormat="1" applyFont="1" applyBorder="1">
      <alignment vertical="center"/>
    </xf>
    <xf numFmtId="177" fontId="1" fillId="0" borderId="0" xfId="51" applyNumberFormat="1">
      <alignment vertical="center"/>
    </xf>
    <xf numFmtId="49" fontId="5" fillId="0" borderId="1" xfId="55" applyNumberFormat="1" applyFont="1" applyBorder="1" applyAlignment="1">
      <alignment vertical="center"/>
    </xf>
    <xf numFmtId="0" fontId="2" fillId="2" borderId="1" xfId="27" applyFont="1" applyFill="1" applyBorder="1" applyAlignment="1">
      <alignment horizontal="left" vertical="center" wrapText="1"/>
    </xf>
    <xf numFmtId="177" fontId="9" fillId="0" borderId="1" xfId="51" applyNumberFormat="1" applyFont="1" applyBorder="1">
      <alignment vertical="center"/>
    </xf>
    <xf numFmtId="49" fontId="5" fillId="0" borderId="1" xfId="55" applyNumberFormat="1" applyFont="1" applyBorder="1" applyAlignment="1">
      <alignment horizontal="left" vertical="center" indent="1"/>
    </xf>
    <xf numFmtId="0" fontId="2" fillId="0" borderId="1" xfId="27" applyFont="1" applyBorder="1" applyAlignment="1">
      <alignment horizontal="left" vertical="center" wrapText="1"/>
    </xf>
    <xf numFmtId="0" fontId="7" fillId="0" borderId="2" xfId="27" applyFont="1" applyBorder="1" applyAlignment="1">
      <alignment horizontal="center" vertical="center" wrapText="1"/>
    </xf>
    <xf numFmtId="0" fontId="7" fillId="0" borderId="3" xfId="27" applyFont="1" applyBorder="1" applyAlignment="1">
      <alignment horizontal="center" vertical="center" wrapText="1"/>
    </xf>
    <xf numFmtId="177" fontId="10" fillId="0" borderId="1" xfId="51" applyNumberFormat="1" applyFont="1" applyBorder="1">
      <alignment vertical="center"/>
    </xf>
    <xf numFmtId="0" fontId="10" fillId="0" borderId="0" xfId="51" applyFont="1">
      <alignment vertical="center"/>
    </xf>
    <xf numFmtId="0" fontId="6" fillId="0" borderId="4" xfId="5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4" xfId="51" applyFont="1" applyBorder="1" applyAlignment="1">
      <alignment vertical="center" wrapText="1"/>
    </xf>
    <xf numFmtId="176" fontId="6" fillId="0" borderId="4" xfId="51" applyNumberFormat="1" applyFont="1" applyBorder="1" applyAlignment="1">
      <alignment horizontal="center" vertical="center" wrapText="1"/>
    </xf>
    <xf numFmtId="178" fontId="6" fillId="0" borderId="4" xfId="51" applyNumberFormat="1" applyFont="1" applyBorder="1" applyAlignment="1">
      <alignment horizontal="center" vertical="center" wrapText="1"/>
    </xf>
    <xf numFmtId="0" fontId="5" fillId="0" borderId="4" xfId="51" applyFont="1" applyBorder="1" applyAlignment="1">
      <alignment vertical="center" wrapText="1"/>
    </xf>
    <xf numFmtId="176" fontId="5" fillId="0" borderId="4" xfId="51" applyNumberFormat="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176" fontId="6" fillId="0" borderId="5" xfId="51" applyNumberFormat="1" applyFont="1" applyBorder="1" applyAlignment="1">
      <alignment horizontal="center" vertical="center" wrapText="1"/>
    </xf>
    <xf numFmtId="178" fontId="6" fillId="0" borderId="5" xfId="51" applyNumberFormat="1" applyFont="1" applyBorder="1" applyAlignment="1">
      <alignment horizontal="center" vertical="center" wrapText="1"/>
    </xf>
    <xf numFmtId="0" fontId="1" fillId="0" borderId="0" xfId="51" applyFill="1">
      <alignment vertical="center"/>
    </xf>
    <xf numFmtId="0" fontId="6" fillId="0" borderId="6" xfId="51" applyFont="1" applyBorder="1" applyAlignment="1">
      <alignment vertical="center" wrapText="1"/>
    </xf>
    <xf numFmtId="176" fontId="6" fillId="0" borderId="1" xfId="51" applyNumberFormat="1" applyFont="1" applyBorder="1" applyAlignment="1">
      <alignment horizontal="center" vertical="center" wrapText="1"/>
    </xf>
    <xf numFmtId="0" fontId="1" fillId="0" borderId="1" xfId="51" applyBorder="1" applyAlignment="1">
      <alignment horizontal="center" vertical="center"/>
    </xf>
    <xf numFmtId="0" fontId="6" fillId="0" borderId="4" xfId="51" applyFont="1" applyBorder="1" applyAlignment="1">
      <alignment horizontal="left" vertical="center" wrapText="1"/>
    </xf>
    <xf numFmtId="176" fontId="6" fillId="0" borderId="7" xfId="51" applyNumberFormat="1" applyFont="1" applyBorder="1" applyAlignment="1">
      <alignment horizontal="center" vertical="center" wrapText="1"/>
    </xf>
    <xf numFmtId="176" fontId="5" fillId="0" borderId="1" xfId="51" applyNumberFormat="1" applyFont="1" applyBorder="1" applyAlignment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176" fontId="11" fillId="0" borderId="0" xfId="51" applyNumberFormat="1" applyFont="1" applyBorder="1" applyAlignment="1">
      <alignment vertical="center" wrapText="1"/>
    </xf>
    <xf numFmtId="0" fontId="11" fillId="0" borderId="0" xfId="51" applyFont="1" applyBorder="1" applyAlignment="1">
      <alignment vertical="center" wrapText="1"/>
    </xf>
    <xf numFmtId="176" fontId="5" fillId="0" borderId="0" xfId="51" applyNumberFormat="1" applyFont="1" applyBorder="1" applyAlignment="1">
      <alignment vertical="center" wrapText="1"/>
    </xf>
    <xf numFmtId="176" fontId="5" fillId="0" borderId="8" xfId="51" applyNumberFormat="1" applyFont="1" applyBorder="1" applyAlignment="1">
      <alignment horizontal="right" vertical="center" wrapText="1"/>
    </xf>
    <xf numFmtId="0" fontId="6" fillId="0" borderId="7" xfId="51" applyFont="1" applyBorder="1" applyAlignment="1">
      <alignment vertical="center" wrapText="1"/>
    </xf>
    <xf numFmtId="178" fontId="6" fillId="0" borderId="9" xfId="51" applyNumberFormat="1" applyFont="1" applyBorder="1" applyAlignment="1">
      <alignment horizontal="center" vertical="center" wrapText="1"/>
    </xf>
    <xf numFmtId="0" fontId="6" fillId="0" borderId="10" xfId="51" applyFont="1" applyBorder="1" applyAlignment="1">
      <alignment vertical="center" wrapText="1"/>
    </xf>
    <xf numFmtId="176" fontId="6" fillId="0" borderId="10" xfId="51" applyNumberFormat="1" applyFont="1" applyBorder="1" applyAlignment="1">
      <alignment horizontal="center" vertical="center" wrapText="1"/>
    </xf>
    <xf numFmtId="178" fontId="6" fillId="0" borderId="1" xfId="51" applyNumberFormat="1" applyFont="1" applyBorder="1" applyAlignment="1">
      <alignment horizontal="center" vertical="center" wrapText="1"/>
    </xf>
    <xf numFmtId="176" fontId="6" fillId="0" borderId="10" xfId="51" applyNumberFormat="1" applyFont="1" applyFill="1" applyBorder="1" applyAlignment="1">
      <alignment horizontal="center" vertical="center" wrapText="1"/>
    </xf>
    <xf numFmtId="176" fontId="6" fillId="0" borderId="2" xfId="51" applyNumberFormat="1" applyFont="1" applyBorder="1" applyAlignment="1">
      <alignment horizontal="center" vertical="center" wrapText="1"/>
    </xf>
    <xf numFmtId="0" fontId="6" fillId="0" borderId="1" xfId="51" applyFont="1" applyBorder="1" applyAlignment="1">
      <alignment vertical="center" wrapText="1"/>
    </xf>
    <xf numFmtId="0" fontId="5" fillId="0" borderId="6" xfId="51" applyFont="1" applyBorder="1" applyAlignment="1">
      <alignment vertical="center" wrapText="1"/>
    </xf>
    <xf numFmtId="0" fontId="5" fillId="0" borderId="1" xfId="51" applyFont="1" applyBorder="1" applyAlignment="1">
      <alignment vertical="center" wrapText="1"/>
    </xf>
    <xf numFmtId="0" fontId="5" fillId="0" borderId="1" xfId="51" applyFont="1" applyFill="1" applyBorder="1" applyAlignment="1">
      <alignment vertical="center" wrapText="1"/>
    </xf>
    <xf numFmtId="178" fontId="5" fillId="0" borderId="1" xfId="51" applyNumberFormat="1" applyFont="1" applyBorder="1" applyAlignment="1">
      <alignment horizontal="center" vertical="center" wrapText="1"/>
    </xf>
    <xf numFmtId="0" fontId="6" fillId="0" borderId="6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178" fontId="1" fillId="0" borderId="0" xfId="51" applyNumberFormat="1">
      <alignment vertical="center"/>
    </xf>
    <xf numFmtId="0" fontId="1" fillId="0" borderId="0" xfId="51" applyAlignment="1">
      <alignment horizontal="center" vertical="center"/>
    </xf>
    <xf numFmtId="176" fontId="5" fillId="0" borderId="0" xfId="51" applyNumberFormat="1" applyFont="1" applyBorder="1" applyAlignment="1">
      <alignment horizontal="center" vertical="center" wrapText="1"/>
    </xf>
    <xf numFmtId="179" fontId="6" fillId="0" borderId="1" xfId="51" applyNumberFormat="1" applyFont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left" vertical="center" wrapText="1"/>
    </xf>
    <xf numFmtId="177" fontId="12" fillId="0" borderId="1" xfId="52" applyNumberFormat="1" applyFont="1" applyFill="1" applyBorder="1" applyAlignment="1"/>
    <xf numFmtId="0" fontId="5" fillId="0" borderId="1" xfId="52" applyNumberFormat="1" applyFont="1" applyFill="1" applyBorder="1" applyAlignment="1">
      <alignment horizontal="left" vertical="center" wrapText="1"/>
    </xf>
    <xf numFmtId="0" fontId="5" fillId="0" borderId="1" xfId="52" applyNumberFormat="1" applyFont="1" applyFill="1" applyBorder="1" applyAlignment="1">
      <alignment horizontal="left" vertical="center" wrapText="1" indent="1"/>
    </xf>
    <xf numFmtId="177" fontId="13" fillId="0" borderId="1" xfId="52" applyNumberFormat="1" applyFont="1" applyFill="1" applyBorder="1" applyAlignment="1"/>
    <xf numFmtId="0" fontId="5" fillId="0" borderId="1" xfId="52" applyNumberFormat="1" applyFont="1" applyFill="1" applyBorder="1" applyAlignment="1">
      <alignment horizontal="left" vertical="center" wrapText="1" indent="2"/>
    </xf>
    <xf numFmtId="0" fontId="10" fillId="0" borderId="2" xfId="51" applyFont="1" applyBorder="1" applyAlignment="1">
      <alignment horizontal="center" vertical="center"/>
    </xf>
    <xf numFmtId="0" fontId="10" fillId="0" borderId="3" xfId="51" applyFont="1" applyBorder="1" applyAlignment="1">
      <alignment horizontal="center" vertical="center"/>
    </xf>
    <xf numFmtId="177" fontId="10" fillId="0" borderId="1" xfId="51" applyNumberFormat="1" applyFont="1" applyBorder="1" applyAlignment="1">
      <alignment vertical="center"/>
    </xf>
    <xf numFmtId="0" fontId="1" fillId="0" borderId="0" xfId="51" applyBorder="1">
      <alignment vertical="center"/>
    </xf>
    <xf numFmtId="0" fontId="5" fillId="0" borderId="0" xfId="51" applyFont="1" applyBorder="1" applyAlignment="1">
      <alignment horizontal="right" vertical="center" wrapText="1"/>
    </xf>
    <xf numFmtId="0" fontId="14" fillId="0" borderId="0" xfId="51" applyFont="1" applyBorder="1" applyAlignment="1">
      <alignment horizontal="right" wrapText="1"/>
    </xf>
    <xf numFmtId="0" fontId="15" fillId="0" borderId="1" xfId="20" applyFont="1" applyBorder="1" applyAlignment="1">
      <alignment horizontal="center" vertical="center"/>
    </xf>
    <xf numFmtId="0" fontId="15" fillId="0" borderId="1" xfId="20" applyFont="1" applyBorder="1" applyAlignment="1">
      <alignment horizontal="left" vertical="center" indent="1"/>
    </xf>
    <xf numFmtId="177" fontId="16" fillId="0" borderId="1" xfId="20" applyNumberFormat="1" applyFont="1" applyBorder="1" applyAlignment="1">
      <alignment horizontal="center" vertical="center"/>
    </xf>
    <xf numFmtId="0" fontId="17" fillId="0" borderId="1" xfId="20" applyFont="1" applyBorder="1" applyAlignment="1">
      <alignment horizontal="left" vertical="center" indent="2"/>
    </xf>
    <xf numFmtId="177" fontId="14" fillId="0" borderId="1" xfId="53" applyNumberFormat="1" applyFont="1" applyFill="1" applyBorder="1" applyAlignment="1">
      <alignment horizontal="center" vertical="center"/>
    </xf>
    <xf numFmtId="0" fontId="15" fillId="0" borderId="6" xfId="51" applyFont="1" applyBorder="1" applyAlignment="1">
      <alignment horizontal="center" vertical="center" wrapText="1"/>
    </xf>
    <xf numFmtId="3" fontId="15" fillId="0" borderId="1" xfId="51" applyNumberFormat="1" applyFont="1" applyBorder="1" applyAlignment="1">
      <alignment horizontal="center" vertical="center" wrapText="1"/>
    </xf>
    <xf numFmtId="0" fontId="15" fillId="0" borderId="6" xfId="51" applyFont="1" applyBorder="1" applyAlignment="1">
      <alignment vertical="center" wrapText="1"/>
    </xf>
    <xf numFmtId="4" fontId="15" fillId="0" borderId="1" xfId="51" applyNumberFormat="1" applyFont="1" applyBorder="1" applyAlignment="1">
      <alignment horizontal="center" vertical="center" wrapText="1"/>
    </xf>
    <xf numFmtId="0" fontId="18" fillId="0" borderId="1" xfId="51" applyFont="1" applyBorder="1" applyAlignment="1">
      <alignment horizontal="center" vertical="center"/>
    </xf>
    <xf numFmtId="0" fontId="17" fillId="0" borderId="6" xfId="51" applyFont="1" applyBorder="1" applyAlignment="1">
      <alignment horizontal="left" vertical="center" wrapText="1" indent="1"/>
    </xf>
    <xf numFmtId="3" fontId="17" fillId="0" borderId="1" xfId="51" applyNumberFormat="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7" fillId="0" borderId="11" xfId="51" applyFont="1" applyBorder="1" applyAlignment="1">
      <alignment horizontal="center" vertical="center" wrapText="1"/>
    </xf>
    <xf numFmtId="0" fontId="7" fillId="0" borderId="3" xfId="51" applyFont="1" applyBorder="1" applyAlignment="1">
      <alignment horizontal="center" vertical="center" wrapText="1"/>
    </xf>
    <xf numFmtId="0" fontId="6" fillId="0" borderId="12" xfId="51" applyFont="1" applyBorder="1" applyAlignment="1">
      <alignment vertical="center" wrapText="1"/>
    </xf>
    <xf numFmtId="3" fontId="6" fillId="0" borderId="1" xfId="51" applyNumberFormat="1" applyFont="1" applyBorder="1" applyAlignment="1">
      <alignment horizontal="center" vertical="center" wrapText="1"/>
    </xf>
    <xf numFmtId="3" fontId="6" fillId="0" borderId="10" xfId="51" applyNumberFormat="1" applyFont="1" applyBorder="1" applyAlignment="1">
      <alignment horizontal="center" vertical="center" wrapText="1"/>
    </xf>
    <xf numFmtId="3" fontId="6" fillId="0" borderId="1" xfId="51" applyNumberFormat="1" applyFont="1" applyFill="1" applyBorder="1" applyAlignment="1">
      <alignment horizontal="center" vertical="center" wrapText="1"/>
    </xf>
    <xf numFmtId="3" fontId="5" fillId="0" borderId="1" xfId="51" applyNumberFormat="1" applyFont="1" applyBorder="1" applyAlignment="1">
      <alignment horizontal="center" vertical="center" wrapText="1"/>
    </xf>
    <xf numFmtId="3" fontId="6" fillId="0" borderId="2" xfId="51" applyNumberFormat="1" applyFont="1" applyBorder="1" applyAlignment="1">
      <alignment horizontal="center" vertical="center" wrapText="1"/>
    </xf>
    <xf numFmtId="0" fontId="6" fillId="0" borderId="4" xfId="51" applyFont="1" applyBorder="1" applyAlignment="1">
      <alignment vertical="center" wrapText="1"/>
    </xf>
    <xf numFmtId="3" fontId="6" fillId="0" borderId="12" xfId="51" applyNumberFormat="1" applyFont="1" applyBorder="1" applyAlignment="1">
      <alignment horizontal="center" vertical="center" wrapText="1"/>
    </xf>
    <xf numFmtId="3" fontId="6" fillId="0" borderId="3" xfId="51" applyNumberFormat="1" applyFont="1" applyBorder="1" applyAlignment="1">
      <alignment horizontal="center" vertical="center" wrapText="1"/>
    </xf>
    <xf numFmtId="3" fontId="5" fillId="0" borderId="13" xfId="51" applyNumberFormat="1" applyFont="1" applyBorder="1" applyAlignment="1">
      <alignment horizontal="center" vertical="center" wrapText="1"/>
    </xf>
    <xf numFmtId="3" fontId="5" fillId="0" borderId="6" xfId="51" applyNumberFormat="1" applyFont="1" applyBorder="1" applyAlignment="1">
      <alignment horizontal="center" vertical="center" wrapText="1"/>
    </xf>
    <xf numFmtId="3" fontId="5" fillId="0" borderId="0" xfId="51" applyNumberFormat="1" applyFont="1" applyBorder="1" applyAlignment="1">
      <alignment horizontal="center" vertical="center" wrapText="1"/>
    </xf>
    <xf numFmtId="3" fontId="5" fillId="0" borderId="12" xfId="51" applyNumberFormat="1" applyFont="1" applyBorder="1" applyAlignment="1">
      <alignment horizontal="center" vertical="center" wrapText="1"/>
    </xf>
    <xf numFmtId="3" fontId="5" fillId="0" borderId="2" xfId="51" applyNumberFormat="1" applyFont="1" applyFill="1" applyBorder="1" applyAlignment="1">
      <alignment horizontal="center" vertical="center" wrapText="1"/>
    </xf>
    <xf numFmtId="3" fontId="5" fillId="0" borderId="1" xfId="51" applyNumberFormat="1" applyFont="1" applyFill="1" applyBorder="1" applyAlignment="1">
      <alignment horizontal="center" vertical="center" wrapText="1"/>
    </xf>
    <xf numFmtId="3" fontId="5" fillId="0" borderId="2" xfId="51" applyNumberFormat="1" applyFont="1" applyBorder="1" applyAlignment="1">
      <alignment horizontal="center" vertical="center" wrapText="1"/>
    </xf>
    <xf numFmtId="3" fontId="5" fillId="0" borderId="10" xfId="51" applyNumberFormat="1" applyFont="1" applyBorder="1" applyAlignment="1">
      <alignment horizontal="center" vertical="center" wrapText="1"/>
    </xf>
    <xf numFmtId="0" fontId="5" fillId="0" borderId="14" xfId="51" applyFont="1" applyBorder="1" applyAlignment="1">
      <alignment vertical="center" wrapText="1"/>
    </xf>
    <xf numFmtId="3" fontId="19" fillId="0" borderId="1" xfId="51" applyNumberFormat="1" applyFont="1" applyBorder="1">
      <alignment vertical="center"/>
    </xf>
    <xf numFmtId="3" fontId="5" fillId="0" borderId="4" xfId="51" applyNumberFormat="1" applyFont="1" applyBorder="1" applyAlignment="1">
      <alignment horizontal="center" vertical="center" wrapText="1"/>
    </xf>
    <xf numFmtId="3" fontId="5" fillId="0" borderId="7" xfId="51" applyNumberFormat="1" applyFont="1" applyBorder="1" applyAlignment="1">
      <alignment horizontal="center" vertical="center" wrapText="1"/>
    </xf>
    <xf numFmtId="0" fontId="19" fillId="0" borderId="1" xfId="51" applyFont="1" applyBorder="1">
      <alignment vertical="center"/>
    </xf>
    <xf numFmtId="3" fontId="6" fillId="0" borderId="4" xfId="51" applyNumberFormat="1" applyFont="1" applyBorder="1" applyAlignment="1">
      <alignment horizontal="center" vertical="center" wrapText="1"/>
    </xf>
    <xf numFmtId="3" fontId="1" fillId="0" borderId="0" xfId="51" applyNumberForma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09年报人大资料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一上系统导出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 2" xfId="52"/>
    <cellStyle name="常规 4" xfId="53"/>
    <cellStyle name="千位分隔 2" xfId="54"/>
    <cellStyle name="常规_2020年本级及全区政府性基金预算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Zeros="0" tabSelected="1" zoomScale="85" zoomScaleNormal="85" topLeftCell="A4" workbookViewId="0">
      <selection activeCell="B11" sqref="B11:D13"/>
    </sheetView>
  </sheetViews>
  <sheetFormatPr defaultColWidth="10" defaultRowHeight="13.5" outlineLevelCol="7"/>
  <cols>
    <col min="1" max="1" width="29.25" style="1" customWidth="1"/>
    <col min="2" max="4" width="12.75" style="1" customWidth="1"/>
    <col min="5" max="5" width="29.875" style="1" customWidth="1"/>
    <col min="6" max="8" width="12.75" style="1" customWidth="1"/>
    <col min="9" max="16384" width="10" style="1"/>
  </cols>
  <sheetData>
    <row r="1" ht="18.75" customHeight="1" spans="1:5">
      <c r="A1" s="3" t="s">
        <v>0</v>
      </c>
      <c r="B1" s="4"/>
      <c r="C1" s="4"/>
      <c r="D1" s="4"/>
      <c r="E1" s="4"/>
    </row>
    <row r="2" ht="38.2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8" customHeight="1" spans="1:8">
      <c r="A3" s="7"/>
      <c r="B3" s="7"/>
      <c r="C3" s="7"/>
      <c r="D3" s="7"/>
      <c r="E3" s="7"/>
      <c r="F3" s="75"/>
      <c r="H3" s="75" t="s">
        <v>2</v>
      </c>
    </row>
    <row r="4" ht="38.25" customHeight="1" spans="1:8">
      <c r="A4" s="89" t="s">
        <v>3</v>
      </c>
      <c r="B4" s="90"/>
      <c r="C4" s="90"/>
      <c r="D4" s="91"/>
      <c r="E4" s="11" t="s">
        <v>4</v>
      </c>
      <c r="F4" s="11"/>
      <c r="G4" s="11"/>
      <c r="H4" s="11"/>
    </row>
    <row r="5" ht="38.25" customHeight="1" spans="1:8">
      <c r="A5" s="60" t="s">
        <v>5</v>
      </c>
      <c r="B5" s="60" t="s">
        <v>6</v>
      </c>
      <c r="C5" s="11" t="s">
        <v>7</v>
      </c>
      <c r="D5" s="11" t="s">
        <v>8</v>
      </c>
      <c r="E5" s="60" t="s">
        <v>5</v>
      </c>
      <c r="F5" s="60" t="s">
        <v>6</v>
      </c>
      <c r="G5" s="11" t="s">
        <v>7</v>
      </c>
      <c r="H5" s="11" t="s">
        <v>8</v>
      </c>
    </row>
    <row r="6" ht="37.5" customHeight="1" spans="1:8">
      <c r="A6" s="92" t="s">
        <v>9</v>
      </c>
      <c r="B6" s="93">
        <v>94550</v>
      </c>
      <c r="C6" s="94">
        <v>-3587</v>
      </c>
      <c r="D6" s="94">
        <v>90963</v>
      </c>
      <c r="E6" s="49" t="s">
        <v>10</v>
      </c>
      <c r="F6" s="95">
        <v>78667</v>
      </c>
      <c r="G6" s="95">
        <v>10780</v>
      </c>
      <c r="H6" s="95">
        <v>89447</v>
      </c>
    </row>
    <row r="7" ht="37.5" customHeight="1" spans="1:8">
      <c r="A7" s="36"/>
      <c r="B7" s="96">
        <v>0</v>
      </c>
      <c r="C7" s="96"/>
      <c r="D7" s="96">
        <v>0</v>
      </c>
      <c r="E7" s="54" t="s">
        <v>11</v>
      </c>
      <c r="F7" s="93">
        <v>1200</v>
      </c>
      <c r="G7" s="95"/>
      <c r="H7" s="95">
        <v>1200</v>
      </c>
    </row>
    <row r="8" ht="37.5" customHeight="1" spans="1:8">
      <c r="A8" s="36" t="s">
        <v>12</v>
      </c>
      <c r="B8" s="93">
        <v>0</v>
      </c>
      <c r="C8" s="97"/>
      <c r="D8" s="93">
        <v>0</v>
      </c>
      <c r="E8" s="54" t="s">
        <v>13</v>
      </c>
      <c r="F8" s="93">
        <v>16075</v>
      </c>
      <c r="G8" s="95">
        <v>-11430</v>
      </c>
      <c r="H8" s="95">
        <v>4645</v>
      </c>
    </row>
    <row r="9" ht="37.5" customHeight="1" spans="1:8">
      <c r="A9" s="98" t="s">
        <v>14</v>
      </c>
      <c r="B9" s="99">
        <v>1165</v>
      </c>
      <c r="C9" s="99">
        <v>2937</v>
      </c>
      <c r="D9" s="93">
        <v>4102</v>
      </c>
      <c r="E9" s="54" t="s">
        <v>15</v>
      </c>
      <c r="F9" s="93">
        <v>-227</v>
      </c>
      <c r="G9" s="100"/>
      <c r="H9" s="100">
        <v>-227</v>
      </c>
    </row>
    <row r="10" ht="37.5" customHeight="1" spans="1:8">
      <c r="A10" s="30" t="s">
        <v>16</v>
      </c>
      <c r="B10" s="101">
        <v>-4033</v>
      </c>
      <c r="C10" s="102">
        <v>952</v>
      </c>
      <c r="D10" s="96">
        <v>-3081</v>
      </c>
      <c r="E10" s="56" t="s">
        <v>17</v>
      </c>
      <c r="F10" s="96"/>
      <c r="G10" s="96"/>
      <c r="H10" s="96"/>
    </row>
    <row r="11" ht="37.5" customHeight="1" spans="1:8">
      <c r="A11" s="55" t="s">
        <v>18</v>
      </c>
      <c r="B11" s="96">
        <v>20368</v>
      </c>
      <c r="C11" s="103"/>
      <c r="D11" s="96">
        <v>20368</v>
      </c>
      <c r="E11" s="56"/>
      <c r="F11" s="96"/>
      <c r="G11" s="96"/>
      <c r="H11" s="96"/>
    </row>
    <row r="12" ht="37.5" customHeight="1" spans="1:8">
      <c r="A12" s="30" t="s">
        <v>19</v>
      </c>
      <c r="B12" s="104">
        <v>-24711</v>
      </c>
      <c r="C12" s="105">
        <v>952</v>
      </c>
      <c r="D12" s="96">
        <v>-23759</v>
      </c>
      <c r="E12" s="56" t="s">
        <v>20</v>
      </c>
      <c r="F12" s="96"/>
      <c r="G12" s="106"/>
      <c r="H12" s="96"/>
    </row>
    <row r="13" ht="37.5" customHeight="1" spans="1:8">
      <c r="A13" s="30" t="s">
        <v>21</v>
      </c>
      <c r="B13" s="102">
        <v>310</v>
      </c>
      <c r="C13" s="107"/>
      <c r="D13" s="96">
        <v>310</v>
      </c>
      <c r="E13" s="56" t="s">
        <v>22</v>
      </c>
      <c r="F13" s="96"/>
      <c r="G13" s="96"/>
      <c r="H13" s="96"/>
    </row>
    <row r="14" ht="37.5" customHeight="1" spans="1:8">
      <c r="A14" s="30" t="s">
        <v>23</v>
      </c>
      <c r="B14" s="102"/>
      <c r="C14" s="102"/>
      <c r="D14" s="96"/>
      <c r="E14" s="56" t="s">
        <v>24</v>
      </c>
      <c r="F14" s="96">
        <v>-227</v>
      </c>
      <c r="G14" s="96"/>
      <c r="H14" s="96">
        <v>-227</v>
      </c>
    </row>
    <row r="15" ht="37.5" customHeight="1" spans="1:8">
      <c r="A15" s="30" t="s">
        <v>25</v>
      </c>
      <c r="B15" s="102"/>
      <c r="C15" s="96"/>
      <c r="D15" s="108"/>
      <c r="E15" s="109" t="s">
        <v>26</v>
      </c>
      <c r="F15" s="108"/>
      <c r="G15" s="110"/>
      <c r="H15" s="110"/>
    </row>
    <row r="16" ht="37.5" customHeight="1" spans="1:8">
      <c r="A16" s="30" t="s">
        <v>27</v>
      </c>
      <c r="B16" s="111"/>
      <c r="C16" s="102"/>
      <c r="D16" s="112"/>
      <c r="E16" s="30" t="s">
        <v>28</v>
      </c>
      <c r="F16" s="96">
        <v>-227</v>
      </c>
      <c r="G16" s="96"/>
      <c r="H16" s="96">
        <v>-227</v>
      </c>
    </row>
    <row r="17" ht="37.5" customHeight="1" spans="1:8">
      <c r="A17" s="30" t="s">
        <v>29</v>
      </c>
      <c r="B17" s="111">
        <v>0</v>
      </c>
      <c r="C17" s="111"/>
      <c r="D17" s="111">
        <v>0</v>
      </c>
      <c r="E17" s="30" t="s">
        <v>30</v>
      </c>
      <c r="F17" s="96"/>
      <c r="G17" s="113"/>
      <c r="H17" s="113"/>
    </row>
    <row r="18" ht="37.5" customHeight="1" spans="1:8">
      <c r="A18" s="30" t="s">
        <v>31</v>
      </c>
      <c r="B18" s="111">
        <v>3015</v>
      </c>
      <c r="C18" s="111">
        <v>-3015</v>
      </c>
      <c r="D18" s="111"/>
      <c r="E18" s="30" t="s">
        <v>32</v>
      </c>
      <c r="F18" s="96"/>
      <c r="G18" s="113"/>
      <c r="H18" s="113"/>
    </row>
    <row r="19" ht="37.5" customHeight="1" spans="1:8">
      <c r="A19" s="30" t="s">
        <v>33</v>
      </c>
      <c r="B19" s="111">
        <v>3015</v>
      </c>
      <c r="C19" s="111">
        <v>-3015</v>
      </c>
      <c r="D19" s="111">
        <v>0</v>
      </c>
      <c r="E19" s="30"/>
      <c r="F19" s="96"/>
      <c r="G19" s="113"/>
      <c r="H19" s="113"/>
    </row>
    <row r="20" ht="37.5" customHeight="1" spans="1:8">
      <c r="A20" s="30" t="s">
        <v>34</v>
      </c>
      <c r="B20" s="111"/>
      <c r="C20" s="111"/>
      <c r="D20" s="111"/>
      <c r="E20" s="30"/>
      <c r="F20" s="96"/>
      <c r="G20" s="113"/>
      <c r="H20" s="113"/>
    </row>
    <row r="21" ht="37.5" customHeight="1" spans="1:8">
      <c r="A21" s="30" t="s">
        <v>35</v>
      </c>
      <c r="B21" s="111">
        <v>0</v>
      </c>
      <c r="C21" s="111"/>
      <c r="D21" s="111">
        <v>0</v>
      </c>
      <c r="E21" s="30"/>
      <c r="F21" s="96"/>
      <c r="G21" s="113"/>
      <c r="H21" s="113"/>
    </row>
    <row r="22" ht="39" customHeight="1" spans="1:8">
      <c r="A22" s="30" t="s">
        <v>36</v>
      </c>
      <c r="B22" s="111"/>
      <c r="C22" s="111">
        <v>5000</v>
      </c>
      <c r="D22" s="111">
        <v>5000</v>
      </c>
      <c r="E22" s="30" t="s">
        <v>37</v>
      </c>
      <c r="F22" s="96"/>
      <c r="G22" s="113"/>
      <c r="H22" s="96"/>
    </row>
    <row r="23" ht="37.5" customHeight="1" spans="1:8">
      <c r="A23" s="30" t="s">
        <v>38</v>
      </c>
      <c r="B23" s="111">
        <v>2183</v>
      </c>
      <c r="C23" s="111"/>
      <c r="D23" s="111">
        <v>2183</v>
      </c>
      <c r="E23" s="30" t="s">
        <v>39</v>
      </c>
      <c r="F23" s="96"/>
      <c r="G23" s="113"/>
      <c r="H23" s="113"/>
    </row>
    <row r="24" ht="37.5" customHeight="1" spans="1:8">
      <c r="A24" s="30"/>
      <c r="B24" s="111">
        <v>0</v>
      </c>
      <c r="C24" s="111"/>
      <c r="D24" s="111">
        <v>0</v>
      </c>
      <c r="E24" s="30" t="s">
        <v>40</v>
      </c>
      <c r="F24" s="96"/>
      <c r="G24" s="113"/>
      <c r="H24" s="113"/>
    </row>
    <row r="25" ht="37.5" customHeight="1" spans="1:8">
      <c r="A25" s="30" t="s">
        <v>41</v>
      </c>
      <c r="B25" s="111"/>
      <c r="C25" s="111"/>
      <c r="D25" s="111"/>
      <c r="E25" s="30" t="s">
        <v>42</v>
      </c>
      <c r="F25" s="96"/>
      <c r="G25" s="113"/>
      <c r="H25" s="113"/>
    </row>
    <row r="26" ht="37.5" customHeight="1" spans="1:8">
      <c r="A26" s="30" t="s">
        <v>43</v>
      </c>
      <c r="B26" s="111">
        <v>0</v>
      </c>
      <c r="C26" s="111"/>
      <c r="D26" s="111">
        <v>0</v>
      </c>
      <c r="E26" s="30" t="s">
        <v>44</v>
      </c>
      <c r="F26" s="96"/>
      <c r="G26" s="113"/>
      <c r="H26" s="113"/>
    </row>
    <row r="27" ht="37.5" customHeight="1" spans="1:8">
      <c r="A27" s="42" t="s">
        <v>45</v>
      </c>
      <c r="B27" s="114">
        <v>95715</v>
      </c>
      <c r="C27" s="114">
        <v>-650</v>
      </c>
      <c r="D27" s="114">
        <v>95065</v>
      </c>
      <c r="E27" s="42" t="s">
        <v>46</v>
      </c>
      <c r="F27" s="93">
        <v>95715</v>
      </c>
      <c r="G27" s="93">
        <v>-650</v>
      </c>
      <c r="H27" s="93">
        <v>95065</v>
      </c>
    </row>
    <row r="28" hidden="1"/>
    <row r="29" hidden="1"/>
    <row r="30" hidden="1"/>
    <row r="31" hidden="1"/>
    <row r="32" hidden="1"/>
    <row r="33" hidden="1"/>
    <row r="34" hidden="1"/>
    <row r="35" hidden="1"/>
    <row r="37" spans="7:8">
      <c r="G37" s="115"/>
      <c r="H37" s="115"/>
    </row>
  </sheetData>
  <mergeCells count="3">
    <mergeCell ref="A2:H2"/>
    <mergeCell ref="A4:D4"/>
    <mergeCell ref="E4:H4"/>
  </mergeCells>
  <printOptions horizontalCentered="1"/>
  <pageMargins left="0.984251968503937" right="0.984251968503937" top="0.984251968503937" bottom="0.984251968503937" header="0.511811023622047" footer="0.511811023622047"/>
  <pageSetup paperSize="9" scale="60" fitToHeight="0" pageOrder="overThenDown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opLeftCell="A25" workbookViewId="0">
      <selection activeCell="F7" sqref="F7"/>
    </sheetView>
  </sheetViews>
  <sheetFormatPr defaultColWidth="10" defaultRowHeight="13.5" outlineLevelCol="7"/>
  <cols>
    <col min="1" max="1" width="47.125" style="1" customWidth="1"/>
    <col min="2" max="4" width="15" style="1" customWidth="1"/>
    <col min="5" max="253" width="10" style="1"/>
    <col min="254" max="254" width="61" style="1" customWidth="1"/>
    <col min="255" max="255" width="20.5" style="1" customWidth="1"/>
    <col min="256" max="257" width="13.625" style="1" customWidth="1"/>
    <col min="258" max="509" width="10" style="1"/>
    <col min="510" max="510" width="61" style="1" customWidth="1"/>
    <col min="511" max="511" width="20.5" style="1" customWidth="1"/>
    <col min="512" max="513" width="13.625" style="1" customWidth="1"/>
    <col min="514" max="765" width="10" style="1"/>
    <col min="766" max="766" width="61" style="1" customWidth="1"/>
    <col min="767" max="767" width="20.5" style="1" customWidth="1"/>
    <col min="768" max="769" width="13.625" style="1" customWidth="1"/>
    <col min="770" max="1021" width="10" style="1"/>
    <col min="1022" max="1022" width="61" style="1" customWidth="1"/>
    <col min="1023" max="1023" width="20.5" style="1" customWidth="1"/>
    <col min="1024" max="1025" width="13.625" style="1" customWidth="1"/>
    <col min="1026" max="1277" width="10" style="1"/>
    <col min="1278" max="1278" width="61" style="1" customWidth="1"/>
    <col min="1279" max="1279" width="20.5" style="1" customWidth="1"/>
    <col min="1280" max="1281" width="13.625" style="1" customWidth="1"/>
    <col min="1282" max="1533" width="10" style="1"/>
    <col min="1534" max="1534" width="61" style="1" customWidth="1"/>
    <col min="1535" max="1535" width="20.5" style="1" customWidth="1"/>
    <col min="1536" max="1537" width="13.625" style="1" customWidth="1"/>
    <col min="1538" max="1789" width="10" style="1"/>
    <col min="1790" max="1790" width="61" style="1" customWidth="1"/>
    <col min="1791" max="1791" width="20.5" style="1" customWidth="1"/>
    <col min="1792" max="1793" width="13.625" style="1" customWidth="1"/>
    <col min="1794" max="2045" width="10" style="1"/>
    <col min="2046" max="2046" width="61" style="1" customWidth="1"/>
    <col min="2047" max="2047" width="20.5" style="1" customWidth="1"/>
    <col min="2048" max="2049" width="13.625" style="1" customWidth="1"/>
    <col min="2050" max="2301" width="10" style="1"/>
    <col min="2302" max="2302" width="61" style="1" customWidth="1"/>
    <col min="2303" max="2303" width="20.5" style="1" customWidth="1"/>
    <col min="2304" max="2305" width="13.625" style="1" customWidth="1"/>
    <col min="2306" max="2557" width="10" style="1"/>
    <col min="2558" max="2558" width="61" style="1" customWidth="1"/>
    <col min="2559" max="2559" width="20.5" style="1" customWidth="1"/>
    <col min="2560" max="2561" width="13.625" style="1" customWidth="1"/>
    <col min="2562" max="2813" width="10" style="1"/>
    <col min="2814" max="2814" width="61" style="1" customWidth="1"/>
    <col min="2815" max="2815" width="20.5" style="1" customWidth="1"/>
    <col min="2816" max="2817" width="13.625" style="1" customWidth="1"/>
    <col min="2818" max="3069" width="10" style="1"/>
    <col min="3070" max="3070" width="61" style="1" customWidth="1"/>
    <col min="3071" max="3071" width="20.5" style="1" customWidth="1"/>
    <col min="3072" max="3073" width="13.625" style="1" customWidth="1"/>
    <col min="3074" max="3325" width="10" style="1"/>
    <col min="3326" max="3326" width="61" style="1" customWidth="1"/>
    <col min="3327" max="3327" width="20.5" style="1" customWidth="1"/>
    <col min="3328" max="3329" width="13.625" style="1" customWidth="1"/>
    <col min="3330" max="3581" width="10" style="1"/>
    <col min="3582" max="3582" width="61" style="1" customWidth="1"/>
    <col min="3583" max="3583" width="20.5" style="1" customWidth="1"/>
    <col min="3584" max="3585" width="13.625" style="1" customWidth="1"/>
    <col min="3586" max="3837" width="10" style="1"/>
    <col min="3838" max="3838" width="61" style="1" customWidth="1"/>
    <col min="3839" max="3839" width="20.5" style="1" customWidth="1"/>
    <col min="3840" max="3841" width="13.625" style="1" customWidth="1"/>
    <col min="3842" max="4093" width="10" style="1"/>
    <col min="4094" max="4094" width="61" style="1" customWidth="1"/>
    <col min="4095" max="4095" width="20.5" style="1" customWidth="1"/>
    <col min="4096" max="4097" width="13.625" style="1" customWidth="1"/>
    <col min="4098" max="4349" width="10" style="1"/>
    <col min="4350" max="4350" width="61" style="1" customWidth="1"/>
    <col min="4351" max="4351" width="20.5" style="1" customWidth="1"/>
    <col min="4352" max="4353" width="13.625" style="1" customWidth="1"/>
    <col min="4354" max="4605" width="10" style="1"/>
    <col min="4606" max="4606" width="61" style="1" customWidth="1"/>
    <col min="4607" max="4607" width="20.5" style="1" customWidth="1"/>
    <col min="4608" max="4609" width="13.625" style="1" customWidth="1"/>
    <col min="4610" max="4861" width="10" style="1"/>
    <col min="4862" max="4862" width="61" style="1" customWidth="1"/>
    <col min="4863" max="4863" width="20.5" style="1" customWidth="1"/>
    <col min="4864" max="4865" width="13.625" style="1" customWidth="1"/>
    <col min="4866" max="5117" width="10" style="1"/>
    <col min="5118" max="5118" width="61" style="1" customWidth="1"/>
    <col min="5119" max="5119" width="20.5" style="1" customWidth="1"/>
    <col min="5120" max="5121" width="13.625" style="1" customWidth="1"/>
    <col min="5122" max="5373" width="10" style="1"/>
    <col min="5374" max="5374" width="61" style="1" customWidth="1"/>
    <col min="5375" max="5375" width="20.5" style="1" customWidth="1"/>
    <col min="5376" max="5377" width="13.625" style="1" customWidth="1"/>
    <col min="5378" max="5629" width="10" style="1"/>
    <col min="5630" max="5630" width="61" style="1" customWidth="1"/>
    <col min="5631" max="5631" width="20.5" style="1" customWidth="1"/>
    <col min="5632" max="5633" width="13.625" style="1" customWidth="1"/>
    <col min="5634" max="5885" width="10" style="1"/>
    <col min="5886" max="5886" width="61" style="1" customWidth="1"/>
    <col min="5887" max="5887" width="20.5" style="1" customWidth="1"/>
    <col min="5888" max="5889" width="13.625" style="1" customWidth="1"/>
    <col min="5890" max="6141" width="10" style="1"/>
    <col min="6142" max="6142" width="61" style="1" customWidth="1"/>
    <col min="6143" max="6143" width="20.5" style="1" customWidth="1"/>
    <col min="6144" max="6145" width="13.625" style="1" customWidth="1"/>
    <col min="6146" max="6397" width="10" style="1"/>
    <col min="6398" max="6398" width="61" style="1" customWidth="1"/>
    <col min="6399" max="6399" width="20.5" style="1" customWidth="1"/>
    <col min="6400" max="6401" width="13.625" style="1" customWidth="1"/>
    <col min="6402" max="6653" width="10" style="1"/>
    <col min="6654" max="6654" width="61" style="1" customWidth="1"/>
    <col min="6655" max="6655" width="20.5" style="1" customWidth="1"/>
    <col min="6656" max="6657" width="13.625" style="1" customWidth="1"/>
    <col min="6658" max="6909" width="10" style="1"/>
    <col min="6910" max="6910" width="61" style="1" customWidth="1"/>
    <col min="6911" max="6911" width="20.5" style="1" customWidth="1"/>
    <col min="6912" max="6913" width="13.625" style="1" customWidth="1"/>
    <col min="6914" max="7165" width="10" style="1"/>
    <col min="7166" max="7166" width="61" style="1" customWidth="1"/>
    <col min="7167" max="7167" width="20.5" style="1" customWidth="1"/>
    <col min="7168" max="7169" width="13.625" style="1" customWidth="1"/>
    <col min="7170" max="7421" width="10" style="1"/>
    <col min="7422" max="7422" width="61" style="1" customWidth="1"/>
    <col min="7423" max="7423" width="20.5" style="1" customWidth="1"/>
    <col min="7424" max="7425" width="13.625" style="1" customWidth="1"/>
    <col min="7426" max="7677" width="10" style="1"/>
    <col min="7678" max="7678" width="61" style="1" customWidth="1"/>
    <col min="7679" max="7679" width="20.5" style="1" customWidth="1"/>
    <col min="7680" max="7681" width="13.625" style="1" customWidth="1"/>
    <col min="7682" max="7933" width="10" style="1"/>
    <col min="7934" max="7934" width="61" style="1" customWidth="1"/>
    <col min="7935" max="7935" width="20.5" style="1" customWidth="1"/>
    <col min="7936" max="7937" width="13.625" style="1" customWidth="1"/>
    <col min="7938" max="8189" width="10" style="1"/>
    <col min="8190" max="8190" width="61" style="1" customWidth="1"/>
    <col min="8191" max="8191" width="20.5" style="1" customWidth="1"/>
    <col min="8192" max="8193" width="13.625" style="1" customWidth="1"/>
    <col min="8194" max="8445" width="10" style="1"/>
    <col min="8446" max="8446" width="61" style="1" customWidth="1"/>
    <col min="8447" max="8447" width="20.5" style="1" customWidth="1"/>
    <col min="8448" max="8449" width="13.625" style="1" customWidth="1"/>
    <col min="8450" max="8701" width="10" style="1"/>
    <col min="8702" max="8702" width="61" style="1" customWidth="1"/>
    <col min="8703" max="8703" width="20.5" style="1" customWidth="1"/>
    <col min="8704" max="8705" width="13.625" style="1" customWidth="1"/>
    <col min="8706" max="8957" width="10" style="1"/>
    <col min="8958" max="8958" width="61" style="1" customWidth="1"/>
    <col min="8959" max="8959" width="20.5" style="1" customWidth="1"/>
    <col min="8960" max="8961" width="13.625" style="1" customWidth="1"/>
    <col min="8962" max="9213" width="10" style="1"/>
    <col min="9214" max="9214" width="61" style="1" customWidth="1"/>
    <col min="9215" max="9215" width="20.5" style="1" customWidth="1"/>
    <col min="9216" max="9217" width="13.625" style="1" customWidth="1"/>
    <col min="9218" max="9469" width="10" style="1"/>
    <col min="9470" max="9470" width="61" style="1" customWidth="1"/>
    <col min="9471" max="9471" width="20.5" style="1" customWidth="1"/>
    <col min="9472" max="9473" width="13.625" style="1" customWidth="1"/>
    <col min="9474" max="9725" width="10" style="1"/>
    <col min="9726" max="9726" width="61" style="1" customWidth="1"/>
    <col min="9727" max="9727" width="20.5" style="1" customWidth="1"/>
    <col min="9728" max="9729" width="13.625" style="1" customWidth="1"/>
    <col min="9730" max="9981" width="10" style="1"/>
    <col min="9982" max="9982" width="61" style="1" customWidth="1"/>
    <col min="9983" max="9983" width="20.5" style="1" customWidth="1"/>
    <col min="9984" max="9985" width="13.625" style="1" customWidth="1"/>
    <col min="9986" max="10237" width="10" style="1"/>
    <col min="10238" max="10238" width="61" style="1" customWidth="1"/>
    <col min="10239" max="10239" width="20.5" style="1" customWidth="1"/>
    <col min="10240" max="10241" width="13.625" style="1" customWidth="1"/>
    <col min="10242" max="10493" width="10" style="1"/>
    <col min="10494" max="10494" width="61" style="1" customWidth="1"/>
    <col min="10495" max="10495" width="20.5" style="1" customWidth="1"/>
    <col min="10496" max="10497" width="13.625" style="1" customWidth="1"/>
    <col min="10498" max="10749" width="10" style="1"/>
    <col min="10750" max="10750" width="61" style="1" customWidth="1"/>
    <col min="10751" max="10751" width="20.5" style="1" customWidth="1"/>
    <col min="10752" max="10753" width="13.625" style="1" customWidth="1"/>
    <col min="10754" max="11005" width="10" style="1"/>
    <col min="11006" max="11006" width="61" style="1" customWidth="1"/>
    <col min="11007" max="11007" width="20.5" style="1" customWidth="1"/>
    <col min="11008" max="11009" width="13.625" style="1" customWidth="1"/>
    <col min="11010" max="11261" width="10" style="1"/>
    <col min="11262" max="11262" width="61" style="1" customWidth="1"/>
    <col min="11263" max="11263" width="20.5" style="1" customWidth="1"/>
    <col min="11264" max="11265" width="13.625" style="1" customWidth="1"/>
    <col min="11266" max="11517" width="10" style="1"/>
    <col min="11518" max="11518" width="61" style="1" customWidth="1"/>
    <col min="11519" max="11519" width="20.5" style="1" customWidth="1"/>
    <col min="11520" max="11521" width="13.625" style="1" customWidth="1"/>
    <col min="11522" max="11773" width="10" style="1"/>
    <col min="11774" max="11774" width="61" style="1" customWidth="1"/>
    <col min="11775" max="11775" width="20.5" style="1" customWidth="1"/>
    <col min="11776" max="11777" width="13.625" style="1" customWidth="1"/>
    <col min="11778" max="12029" width="10" style="1"/>
    <col min="12030" max="12030" width="61" style="1" customWidth="1"/>
    <col min="12031" max="12031" width="20.5" style="1" customWidth="1"/>
    <col min="12032" max="12033" width="13.625" style="1" customWidth="1"/>
    <col min="12034" max="12285" width="10" style="1"/>
    <col min="12286" max="12286" width="61" style="1" customWidth="1"/>
    <col min="12287" max="12287" width="20.5" style="1" customWidth="1"/>
    <col min="12288" max="12289" width="13.625" style="1" customWidth="1"/>
    <col min="12290" max="12541" width="10" style="1"/>
    <col min="12542" max="12542" width="61" style="1" customWidth="1"/>
    <col min="12543" max="12543" width="20.5" style="1" customWidth="1"/>
    <col min="12544" max="12545" width="13.625" style="1" customWidth="1"/>
    <col min="12546" max="12797" width="10" style="1"/>
    <col min="12798" max="12798" width="61" style="1" customWidth="1"/>
    <col min="12799" max="12799" width="20.5" style="1" customWidth="1"/>
    <col min="12800" max="12801" width="13.625" style="1" customWidth="1"/>
    <col min="12802" max="13053" width="10" style="1"/>
    <col min="13054" max="13054" width="61" style="1" customWidth="1"/>
    <col min="13055" max="13055" width="20.5" style="1" customWidth="1"/>
    <col min="13056" max="13057" width="13.625" style="1" customWidth="1"/>
    <col min="13058" max="13309" width="10" style="1"/>
    <col min="13310" max="13310" width="61" style="1" customWidth="1"/>
    <col min="13311" max="13311" width="20.5" style="1" customWidth="1"/>
    <col min="13312" max="13313" width="13.625" style="1" customWidth="1"/>
    <col min="13314" max="13565" width="10" style="1"/>
    <col min="13566" max="13566" width="61" style="1" customWidth="1"/>
    <col min="13567" max="13567" width="20.5" style="1" customWidth="1"/>
    <col min="13568" max="13569" width="13.625" style="1" customWidth="1"/>
    <col min="13570" max="13821" width="10" style="1"/>
    <col min="13822" max="13822" width="61" style="1" customWidth="1"/>
    <col min="13823" max="13823" width="20.5" style="1" customWidth="1"/>
    <col min="13824" max="13825" width="13.625" style="1" customWidth="1"/>
    <col min="13826" max="14077" width="10" style="1"/>
    <col min="14078" max="14078" width="61" style="1" customWidth="1"/>
    <col min="14079" max="14079" width="20.5" style="1" customWidth="1"/>
    <col min="14080" max="14081" width="13.625" style="1" customWidth="1"/>
    <col min="14082" max="14333" width="10" style="1"/>
    <col min="14334" max="14334" width="61" style="1" customWidth="1"/>
    <col min="14335" max="14335" width="20.5" style="1" customWidth="1"/>
    <col min="14336" max="14337" width="13.625" style="1" customWidth="1"/>
    <col min="14338" max="14589" width="10" style="1"/>
    <col min="14590" max="14590" width="61" style="1" customWidth="1"/>
    <col min="14591" max="14591" width="20.5" style="1" customWidth="1"/>
    <col min="14592" max="14593" width="13.625" style="1" customWidth="1"/>
    <col min="14594" max="14845" width="10" style="1"/>
    <col min="14846" max="14846" width="61" style="1" customWidth="1"/>
    <col min="14847" max="14847" width="20.5" style="1" customWidth="1"/>
    <col min="14848" max="14849" width="13.625" style="1" customWidth="1"/>
    <col min="14850" max="15101" width="10" style="1"/>
    <col min="15102" max="15102" width="61" style="1" customWidth="1"/>
    <col min="15103" max="15103" width="20.5" style="1" customWidth="1"/>
    <col min="15104" max="15105" width="13.625" style="1" customWidth="1"/>
    <col min="15106" max="15357" width="10" style="1"/>
    <col min="15358" max="15358" width="61" style="1" customWidth="1"/>
    <col min="15359" max="15359" width="20.5" style="1" customWidth="1"/>
    <col min="15360" max="15361" width="13.625" style="1" customWidth="1"/>
    <col min="15362" max="15613" width="10" style="1"/>
    <col min="15614" max="15614" width="61" style="1" customWidth="1"/>
    <col min="15615" max="15615" width="20.5" style="1" customWidth="1"/>
    <col min="15616" max="15617" width="13.625" style="1" customWidth="1"/>
    <col min="15618" max="15869" width="10" style="1"/>
    <col min="15870" max="15870" width="61" style="1" customWidth="1"/>
    <col min="15871" max="15871" width="20.5" style="1" customWidth="1"/>
    <col min="15872" max="15873" width="13.625" style="1" customWidth="1"/>
    <col min="15874" max="16125" width="10" style="1"/>
    <col min="16126" max="16126" width="61" style="1" customWidth="1"/>
    <col min="16127" max="16127" width="20.5" style="1" customWidth="1"/>
    <col min="16128" max="16129" width="13.625" style="1" customWidth="1"/>
    <col min="16130" max="16384" width="10" style="1"/>
  </cols>
  <sheetData>
    <row r="1" ht="22.7" customHeight="1" spans="1:4">
      <c r="A1" s="3" t="s">
        <v>47</v>
      </c>
      <c r="B1" s="4"/>
      <c r="C1" s="74"/>
      <c r="D1" s="74"/>
    </row>
    <row r="2" ht="38.25" customHeight="1" spans="1:4">
      <c r="A2" s="6" t="s">
        <v>48</v>
      </c>
      <c r="B2" s="6"/>
      <c r="C2" s="6"/>
      <c r="D2" s="6"/>
    </row>
    <row r="3" ht="39" customHeight="1" spans="1:4">
      <c r="A3" s="7"/>
      <c r="B3" s="75"/>
      <c r="D3" s="76" t="s">
        <v>49</v>
      </c>
    </row>
    <row r="4" ht="33.75" customHeight="1" spans="1:4">
      <c r="A4" s="77" t="s">
        <v>50</v>
      </c>
      <c r="B4" s="77" t="s">
        <v>51</v>
      </c>
      <c r="C4" s="77" t="s">
        <v>7</v>
      </c>
      <c r="D4" s="77" t="s">
        <v>52</v>
      </c>
    </row>
    <row r="5" ht="33.75" customHeight="1" spans="1:4">
      <c r="A5" s="78" t="s">
        <v>53</v>
      </c>
      <c r="B5" s="79">
        <f>SUM(B6:B19)</f>
        <v>84850</v>
      </c>
      <c r="C5" s="79">
        <f>SUM(C6:C19)</f>
        <v>2013</v>
      </c>
      <c r="D5" s="79">
        <f>SUM(D6:D19)</f>
        <v>86863</v>
      </c>
    </row>
    <row r="6" ht="33.75" customHeight="1" spans="1:4">
      <c r="A6" s="80" t="s">
        <v>54</v>
      </c>
      <c r="B6" s="81">
        <v>14875</v>
      </c>
      <c r="C6" s="81">
        <f>D6-B6</f>
        <v>-1805</v>
      </c>
      <c r="D6" s="81">
        <v>13070</v>
      </c>
    </row>
    <row r="7" ht="33.75" customHeight="1" spans="1:4">
      <c r="A7" s="80" t="s">
        <v>55</v>
      </c>
      <c r="B7" s="81">
        <v>7612</v>
      </c>
      <c r="C7" s="81">
        <f t="shared" ref="C7:C19" si="0">D7-B7</f>
        <v>-1202</v>
      </c>
      <c r="D7" s="81">
        <v>6410</v>
      </c>
    </row>
    <row r="8" ht="33.75" customHeight="1" spans="1:4">
      <c r="A8" s="80" t="s">
        <v>56</v>
      </c>
      <c r="B8" s="81">
        <v>2079</v>
      </c>
      <c r="C8" s="81">
        <f t="shared" si="0"/>
        <v>89</v>
      </c>
      <c r="D8" s="81">
        <v>2168</v>
      </c>
    </row>
    <row r="9" ht="33.75" customHeight="1" spans="1:4">
      <c r="A9" s="80" t="s">
        <v>57</v>
      </c>
      <c r="B9" s="81">
        <v>442</v>
      </c>
      <c r="C9" s="81">
        <f t="shared" si="0"/>
        <v>84</v>
      </c>
      <c r="D9" s="81">
        <v>526</v>
      </c>
    </row>
    <row r="10" ht="33.75" customHeight="1" spans="1:8">
      <c r="A10" s="80" t="s">
        <v>58</v>
      </c>
      <c r="B10" s="81">
        <v>5500</v>
      </c>
      <c r="C10" s="81">
        <f t="shared" si="0"/>
        <v>10</v>
      </c>
      <c r="D10" s="81">
        <v>5510</v>
      </c>
      <c r="H10" s="35"/>
    </row>
    <row r="11" ht="33.75" customHeight="1" spans="1:4">
      <c r="A11" s="80" t="s">
        <v>59</v>
      </c>
      <c r="B11" s="81">
        <v>5500</v>
      </c>
      <c r="C11" s="81">
        <f t="shared" si="0"/>
        <v>-1377</v>
      </c>
      <c r="D11" s="81">
        <v>4123</v>
      </c>
    </row>
    <row r="12" ht="33.75" customHeight="1" spans="1:4">
      <c r="A12" s="80" t="s">
        <v>60</v>
      </c>
      <c r="B12" s="81">
        <v>3000</v>
      </c>
      <c r="C12" s="81">
        <f t="shared" si="0"/>
        <v>276</v>
      </c>
      <c r="D12" s="81">
        <v>3276</v>
      </c>
    </row>
    <row r="13" ht="33.75" customHeight="1" spans="1:4">
      <c r="A13" s="80" t="s">
        <v>61</v>
      </c>
      <c r="B13" s="81">
        <v>10000</v>
      </c>
      <c r="C13" s="81">
        <f t="shared" si="0"/>
        <v>-127</v>
      </c>
      <c r="D13" s="81">
        <v>9873</v>
      </c>
    </row>
    <row r="14" ht="33.75" customHeight="1" spans="1:4">
      <c r="A14" s="80" t="s">
        <v>62</v>
      </c>
      <c r="B14" s="81">
        <v>15000</v>
      </c>
      <c r="C14" s="81">
        <f t="shared" si="0"/>
        <v>4490</v>
      </c>
      <c r="D14" s="81">
        <v>19490</v>
      </c>
    </row>
    <row r="15" ht="33.75" customHeight="1" spans="1:4">
      <c r="A15" s="80" t="s">
        <v>63</v>
      </c>
      <c r="B15" s="81">
        <v>4533</v>
      </c>
      <c r="C15" s="81">
        <f t="shared" si="0"/>
        <v>899</v>
      </c>
      <c r="D15" s="81">
        <v>5432</v>
      </c>
    </row>
    <row r="16" ht="33.75" customHeight="1" spans="1:4">
      <c r="A16" s="80" t="s">
        <v>64</v>
      </c>
      <c r="B16" s="81"/>
      <c r="C16" s="81">
        <f t="shared" si="0"/>
        <v>2785</v>
      </c>
      <c r="D16" s="81">
        <v>2785</v>
      </c>
    </row>
    <row r="17" ht="33.75" customHeight="1" spans="1:4">
      <c r="A17" s="80" t="s">
        <v>65</v>
      </c>
      <c r="B17" s="81">
        <v>16000</v>
      </c>
      <c r="C17" s="81">
        <f t="shared" si="0"/>
        <v>-2222</v>
      </c>
      <c r="D17" s="81">
        <v>13778</v>
      </c>
    </row>
    <row r="18" ht="33.75" customHeight="1" spans="1:4">
      <c r="A18" s="80" t="s">
        <v>66</v>
      </c>
      <c r="B18" s="81">
        <v>309</v>
      </c>
      <c r="C18" s="81">
        <f t="shared" si="0"/>
        <v>55</v>
      </c>
      <c r="D18" s="81">
        <v>364</v>
      </c>
    </row>
    <row r="19" ht="33.75" customHeight="1" spans="1:4">
      <c r="A19" s="80" t="s">
        <v>67</v>
      </c>
      <c r="B19" s="81"/>
      <c r="C19" s="81">
        <f t="shared" si="0"/>
        <v>58</v>
      </c>
      <c r="D19" s="81">
        <v>58</v>
      </c>
    </row>
    <row r="20" ht="33.75" customHeight="1" spans="1:4">
      <c r="A20" s="78" t="s">
        <v>68</v>
      </c>
      <c r="B20" s="79">
        <f>SUM(B21:B27)</f>
        <v>9700</v>
      </c>
      <c r="C20" s="79">
        <f t="shared" ref="C20:D20" si="1">SUM(C21:C27)</f>
        <v>-5600</v>
      </c>
      <c r="D20" s="79">
        <f t="shared" si="1"/>
        <v>4100</v>
      </c>
    </row>
    <row r="21" ht="33.75" customHeight="1" spans="1:4">
      <c r="A21" s="80" t="s">
        <v>69</v>
      </c>
      <c r="B21" s="81">
        <v>2800</v>
      </c>
      <c r="C21" s="81">
        <f>D21-B21</f>
        <v>-600</v>
      </c>
      <c r="D21" s="81">
        <v>2200</v>
      </c>
    </row>
    <row r="22" ht="33.75" customHeight="1" spans="1:4">
      <c r="A22" s="80" t="s">
        <v>70</v>
      </c>
      <c r="B22" s="81">
        <v>1300</v>
      </c>
      <c r="C22" s="81">
        <f t="shared" ref="C22:C27" si="2">D22-B22</f>
        <v>-1100</v>
      </c>
      <c r="D22" s="81">
        <v>200</v>
      </c>
    </row>
    <row r="23" ht="33.75" customHeight="1" spans="1:4">
      <c r="A23" s="80" t="s">
        <v>71</v>
      </c>
      <c r="B23" s="81">
        <v>3600</v>
      </c>
      <c r="C23" s="81">
        <f t="shared" si="2"/>
        <v>-3120</v>
      </c>
      <c r="D23" s="81">
        <v>480</v>
      </c>
    </row>
    <row r="24" ht="33.75" customHeight="1" spans="1:4">
      <c r="A24" s="80" t="s">
        <v>72</v>
      </c>
      <c r="B24" s="81"/>
      <c r="C24" s="81">
        <f t="shared" si="2"/>
        <v>0</v>
      </c>
      <c r="D24" s="81"/>
    </row>
    <row r="25" ht="33.75" customHeight="1" spans="1:4">
      <c r="A25" s="80" t="s">
        <v>73</v>
      </c>
      <c r="B25" s="81">
        <v>2000</v>
      </c>
      <c r="C25" s="81">
        <f t="shared" si="2"/>
        <v>-799</v>
      </c>
      <c r="D25" s="81">
        <v>1201</v>
      </c>
    </row>
    <row r="26" ht="33.75" customHeight="1" spans="1:4">
      <c r="A26" s="80" t="s">
        <v>74</v>
      </c>
      <c r="B26" s="81"/>
      <c r="C26" s="81">
        <f t="shared" si="2"/>
        <v>0</v>
      </c>
      <c r="D26" s="81"/>
    </row>
    <row r="27" ht="33.75" customHeight="1" spans="1:4">
      <c r="A27" s="80" t="s">
        <v>75</v>
      </c>
      <c r="B27" s="81">
        <v>0</v>
      </c>
      <c r="C27" s="81">
        <f t="shared" si="2"/>
        <v>19</v>
      </c>
      <c r="D27" s="81">
        <v>19</v>
      </c>
    </row>
    <row r="28" ht="33.75" customHeight="1" spans="1:4">
      <c r="A28" s="82" t="s">
        <v>76</v>
      </c>
      <c r="B28" s="83">
        <f>SUM(B5,B20)</f>
        <v>94550</v>
      </c>
      <c r="C28" s="83">
        <f t="shared" ref="C28:D28" si="3">SUM(C5,C20)</f>
        <v>-3587</v>
      </c>
      <c r="D28" s="83">
        <f t="shared" si="3"/>
        <v>90963</v>
      </c>
    </row>
    <row r="29" ht="33.75" customHeight="1" spans="1:4">
      <c r="A29" s="84" t="s">
        <v>77</v>
      </c>
      <c r="B29" s="85"/>
      <c r="C29" s="86"/>
      <c r="D29" s="86"/>
    </row>
    <row r="30" ht="33.75" customHeight="1" spans="1:4">
      <c r="A30" s="84" t="s">
        <v>78</v>
      </c>
      <c r="B30" s="83">
        <v>1165</v>
      </c>
      <c r="C30" s="83">
        <v>2937</v>
      </c>
      <c r="D30" s="83">
        <v>4102</v>
      </c>
    </row>
    <row r="31" ht="33.75" customHeight="1" spans="1:4">
      <c r="A31" s="87" t="s">
        <v>79</v>
      </c>
      <c r="B31" s="88">
        <v>20368</v>
      </c>
      <c r="C31" s="88"/>
      <c r="D31" s="88">
        <v>20368</v>
      </c>
    </row>
    <row r="32" ht="33.75" customHeight="1" spans="1:4">
      <c r="A32" s="87" t="s">
        <v>80</v>
      </c>
      <c r="B32" s="88">
        <v>-24711</v>
      </c>
      <c r="C32" s="88">
        <v>952</v>
      </c>
      <c r="D32" s="88">
        <v>-23759</v>
      </c>
    </row>
    <row r="33" ht="33.75" customHeight="1" spans="1:4">
      <c r="A33" s="87" t="s">
        <v>81</v>
      </c>
      <c r="B33" s="88">
        <v>310</v>
      </c>
      <c r="C33" s="88"/>
      <c r="D33" s="88">
        <v>310</v>
      </c>
    </row>
    <row r="34" ht="33.75" customHeight="1" spans="1:4">
      <c r="A34" s="87" t="s">
        <v>82</v>
      </c>
      <c r="B34" s="88"/>
      <c r="C34" s="88"/>
      <c r="D34" s="88"/>
    </row>
    <row r="35" ht="33.75" customHeight="1" spans="1:4">
      <c r="A35" s="87" t="s">
        <v>83</v>
      </c>
      <c r="B35" s="88"/>
      <c r="C35" s="88"/>
      <c r="D35" s="88"/>
    </row>
    <row r="36" ht="33.75" customHeight="1" spans="1:4">
      <c r="A36" s="87" t="s">
        <v>84</v>
      </c>
      <c r="B36" s="88"/>
      <c r="C36" s="88"/>
      <c r="D36" s="88"/>
    </row>
    <row r="37" ht="33.75" customHeight="1" spans="1:4">
      <c r="A37" s="87" t="s">
        <v>85</v>
      </c>
      <c r="B37" s="88">
        <v>3015</v>
      </c>
      <c r="C37" s="88">
        <v>-3015</v>
      </c>
      <c r="D37" s="88"/>
    </row>
    <row r="38" ht="33.75" customHeight="1" spans="1:4">
      <c r="A38" s="87" t="s">
        <v>86</v>
      </c>
      <c r="B38" s="88">
        <v>2183</v>
      </c>
      <c r="C38" s="88"/>
      <c r="D38" s="88">
        <v>2183</v>
      </c>
    </row>
    <row r="39" ht="33.75" customHeight="1" spans="1:4">
      <c r="A39" s="87" t="s">
        <v>87</v>
      </c>
      <c r="B39" s="88"/>
      <c r="C39" s="88">
        <v>5000</v>
      </c>
      <c r="D39" s="88">
        <v>5000</v>
      </c>
    </row>
    <row r="40" ht="33.75" customHeight="1" spans="1:4">
      <c r="A40" s="87" t="s">
        <v>88</v>
      </c>
      <c r="B40" s="88"/>
      <c r="C40" s="88"/>
      <c r="D40" s="88"/>
    </row>
    <row r="41" ht="33.75" customHeight="1" spans="1:4">
      <c r="A41" s="87" t="s">
        <v>89</v>
      </c>
      <c r="B41" s="88"/>
      <c r="C41" s="86"/>
      <c r="D41" s="86"/>
    </row>
    <row r="42" ht="33.75" customHeight="1" spans="1:4">
      <c r="A42" s="82" t="s">
        <v>90</v>
      </c>
      <c r="B42" s="83">
        <v>95715</v>
      </c>
      <c r="C42" s="83">
        <v>-650</v>
      </c>
      <c r="D42" s="83">
        <v>95065</v>
      </c>
    </row>
  </sheetData>
  <mergeCells count="1">
    <mergeCell ref="A2:D2"/>
  </mergeCells>
  <printOptions horizontalCentered="1"/>
  <pageMargins left="0.984251968503937" right="0.984251968503937" top="0.984251968503937" bottom="0.984251968503937" header="0.511811023622047" footer="0.511811023622047"/>
  <pageSetup paperSize="9" scale="88" fitToHeight="0" pageOrder="overThenDown" orientation="portrait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9"/>
  <sheetViews>
    <sheetView showZeros="0" workbookViewId="0">
      <pane xSplit="2" ySplit="4" topLeftCell="C501" activePane="bottomRight" state="frozen"/>
      <selection/>
      <selection pane="topRight"/>
      <selection pane="bottomLeft"/>
      <selection pane="bottomRight" activeCell="F5" sqref="F5:F529"/>
    </sheetView>
  </sheetViews>
  <sheetFormatPr defaultColWidth="10" defaultRowHeight="13.5" outlineLevelCol="5"/>
  <cols>
    <col min="1" max="1" width="15.375" style="1" customWidth="1"/>
    <col min="2" max="2" width="47.375" style="1" customWidth="1"/>
    <col min="3" max="3" width="12.125" style="62" customWidth="1"/>
    <col min="4" max="4" width="11.625" style="1" customWidth="1"/>
    <col min="5" max="5" width="13.25" style="1" customWidth="1"/>
    <col min="6" max="16384" width="10" style="1"/>
  </cols>
  <sheetData>
    <row r="1" ht="22.7" customHeight="1" spans="1:2">
      <c r="A1" s="3" t="s">
        <v>91</v>
      </c>
      <c r="B1" s="44"/>
    </row>
    <row r="2" ht="38.25" customHeight="1" spans="1:5">
      <c r="A2" s="6" t="s">
        <v>92</v>
      </c>
      <c r="B2" s="6"/>
      <c r="C2" s="6"/>
      <c r="D2" s="6"/>
      <c r="E2" s="6"/>
    </row>
    <row r="3" ht="22.7" customHeight="1" spans="1:5">
      <c r="A3" s="7"/>
      <c r="B3" s="7"/>
      <c r="C3" s="63"/>
      <c r="E3" s="63" t="s">
        <v>2</v>
      </c>
    </row>
    <row r="4" ht="42" customHeight="1" spans="1:5">
      <c r="A4" s="64" t="s">
        <v>93</v>
      </c>
      <c r="B4" s="64" t="s">
        <v>94</v>
      </c>
      <c r="C4" s="64" t="s">
        <v>6</v>
      </c>
      <c r="D4" s="64" t="s">
        <v>95</v>
      </c>
      <c r="E4" s="64" t="s">
        <v>96</v>
      </c>
    </row>
    <row r="5" ht="15.75" spans="1:6">
      <c r="A5" s="65">
        <v>201</v>
      </c>
      <c r="B5" s="65" t="s">
        <v>97</v>
      </c>
      <c r="C5" s="66">
        <f>SUM(C6,C10,C14,C21,C28,C34,C43,C46,C51,C53,C58,C63,C68,C71,C75,C78,C83,C87,C91,C95,C100,C104,C108,C115)</f>
        <v>14049</v>
      </c>
      <c r="D5" s="66">
        <f>SUM(D6,D10,D14,D21,D28,D34,D43,D46,D51,D53,D58,D63,D68,D71,D75,D78,D83,D87,D91,D95,D100,D104,D108,D115)</f>
        <v>-1236</v>
      </c>
      <c r="E5" s="66">
        <f>SUM(E6,E10,E14,E21,E28,E34,E43,E46,E51,E53,E58,E63,E68,E71,E75,E78,E83,E87,E91,E95,E100,E104,E108,E115)</f>
        <v>12813</v>
      </c>
      <c r="F5" s="15">
        <f>C5+D5-E5</f>
        <v>0</v>
      </c>
    </row>
    <row r="6" ht="15.75" spans="1:6">
      <c r="A6" s="67">
        <v>20101</v>
      </c>
      <c r="B6" s="68" t="s">
        <v>98</v>
      </c>
      <c r="C6" s="69">
        <v>0</v>
      </c>
      <c r="D6" s="69">
        <v>0</v>
      </c>
      <c r="E6" s="69">
        <v>0</v>
      </c>
      <c r="F6" s="15">
        <f t="shared" ref="F6:F69" si="0">C6+D6-E6</f>
        <v>0</v>
      </c>
    </row>
    <row r="7" ht="15.75" spans="1:6">
      <c r="A7" s="68">
        <v>2010101</v>
      </c>
      <c r="B7" s="70" t="s">
        <v>99</v>
      </c>
      <c r="C7" s="69">
        <v>0</v>
      </c>
      <c r="D7" s="69">
        <v>0</v>
      </c>
      <c r="E7" s="69">
        <f>C7+D7</f>
        <v>0</v>
      </c>
      <c r="F7" s="15">
        <f t="shared" si="0"/>
        <v>0</v>
      </c>
    </row>
    <row r="8" ht="15.75" spans="1:6">
      <c r="A8" s="68">
        <v>2010150</v>
      </c>
      <c r="B8" s="70" t="s">
        <v>100</v>
      </c>
      <c r="C8" s="69">
        <v>0</v>
      </c>
      <c r="D8" s="69">
        <v>0</v>
      </c>
      <c r="E8" s="69">
        <f t="shared" ref="E8:E71" si="1">C8+D8</f>
        <v>0</v>
      </c>
      <c r="F8" s="15">
        <f t="shared" si="0"/>
        <v>0</v>
      </c>
    </row>
    <row r="9" ht="15.75" spans="1:6">
      <c r="A9" s="68">
        <v>2010199</v>
      </c>
      <c r="B9" s="70" t="s">
        <v>101</v>
      </c>
      <c r="C9" s="69">
        <v>0</v>
      </c>
      <c r="D9" s="69">
        <v>0</v>
      </c>
      <c r="E9" s="69">
        <f t="shared" si="1"/>
        <v>0</v>
      </c>
      <c r="F9" s="15">
        <f t="shared" si="0"/>
        <v>0</v>
      </c>
    </row>
    <row r="10" ht="15.75" spans="1:6">
      <c r="A10" s="67">
        <v>20102</v>
      </c>
      <c r="B10" s="68" t="s">
        <v>102</v>
      </c>
      <c r="C10" s="69">
        <v>0</v>
      </c>
      <c r="D10" s="69">
        <v>0</v>
      </c>
      <c r="E10" s="69">
        <f t="shared" si="1"/>
        <v>0</v>
      </c>
      <c r="F10" s="15">
        <f t="shared" si="0"/>
        <v>0</v>
      </c>
    </row>
    <row r="11" ht="15.75" spans="1:6">
      <c r="A11" s="68">
        <v>2010201</v>
      </c>
      <c r="B11" s="70" t="s">
        <v>99</v>
      </c>
      <c r="C11" s="69">
        <v>0</v>
      </c>
      <c r="D11" s="69">
        <v>0</v>
      </c>
      <c r="E11" s="69">
        <f t="shared" si="1"/>
        <v>0</v>
      </c>
      <c r="F11" s="15">
        <f t="shared" si="0"/>
        <v>0</v>
      </c>
    </row>
    <row r="12" ht="15.75" spans="1:6">
      <c r="A12" s="68">
        <v>2010250</v>
      </c>
      <c r="B12" s="70" t="s">
        <v>100</v>
      </c>
      <c r="C12" s="69">
        <v>0</v>
      </c>
      <c r="D12" s="69">
        <v>0</v>
      </c>
      <c r="E12" s="69">
        <f t="shared" si="1"/>
        <v>0</v>
      </c>
      <c r="F12" s="15">
        <f t="shared" si="0"/>
        <v>0</v>
      </c>
    </row>
    <row r="13" ht="15.75" spans="1:6">
      <c r="A13" s="68">
        <v>2010299</v>
      </c>
      <c r="B13" s="70" t="s">
        <v>103</v>
      </c>
      <c r="C13" s="69">
        <v>0</v>
      </c>
      <c r="D13" s="69">
        <v>0</v>
      </c>
      <c r="E13" s="69">
        <f t="shared" si="1"/>
        <v>0</v>
      </c>
      <c r="F13" s="15">
        <f t="shared" si="0"/>
        <v>0</v>
      </c>
    </row>
    <row r="14" ht="15.75" spans="1:6">
      <c r="A14" s="67">
        <v>20103</v>
      </c>
      <c r="B14" s="68" t="s">
        <v>104</v>
      </c>
      <c r="C14" s="69">
        <f>SUM(C15:C20)</f>
        <v>6578</v>
      </c>
      <c r="D14" s="69">
        <f t="shared" ref="D14" si="2">SUM(D15:D20)</f>
        <v>-403</v>
      </c>
      <c r="E14" s="69">
        <f t="shared" si="1"/>
        <v>6175</v>
      </c>
      <c r="F14" s="15">
        <f t="shared" si="0"/>
        <v>0</v>
      </c>
    </row>
    <row r="15" ht="15.75" spans="1:6">
      <c r="A15" s="68">
        <v>2010301</v>
      </c>
      <c r="B15" s="70" t="s">
        <v>99</v>
      </c>
      <c r="C15" s="69">
        <v>4606</v>
      </c>
      <c r="D15" s="69">
        <v>-431</v>
      </c>
      <c r="E15" s="69">
        <f t="shared" si="1"/>
        <v>4175</v>
      </c>
      <c r="F15" s="15">
        <f t="shared" si="0"/>
        <v>0</v>
      </c>
    </row>
    <row r="16" ht="15.75" spans="1:6">
      <c r="A16" s="68">
        <v>2010303</v>
      </c>
      <c r="B16" s="70" t="s">
        <v>105</v>
      </c>
      <c r="C16" s="69">
        <v>1551</v>
      </c>
      <c r="D16" s="69">
        <v>-70</v>
      </c>
      <c r="E16" s="69">
        <f t="shared" si="1"/>
        <v>1481</v>
      </c>
      <c r="F16" s="15">
        <f t="shared" si="0"/>
        <v>0</v>
      </c>
    </row>
    <row r="17" ht="15.75" spans="1:6">
      <c r="A17" s="68">
        <v>2010306</v>
      </c>
      <c r="B17" s="70" t="s">
        <v>106</v>
      </c>
      <c r="C17" s="69">
        <v>101</v>
      </c>
      <c r="D17" s="69">
        <v>40</v>
      </c>
      <c r="E17" s="69">
        <f t="shared" si="1"/>
        <v>141</v>
      </c>
      <c r="F17" s="15">
        <f t="shared" si="0"/>
        <v>0</v>
      </c>
    </row>
    <row r="18" ht="15.75" spans="1:6">
      <c r="A18" s="68">
        <v>2010308</v>
      </c>
      <c r="B18" s="70" t="s">
        <v>107</v>
      </c>
      <c r="C18" s="69">
        <v>155</v>
      </c>
      <c r="D18" s="69">
        <v>-56</v>
      </c>
      <c r="E18" s="69">
        <f t="shared" si="1"/>
        <v>99</v>
      </c>
      <c r="F18" s="15">
        <f t="shared" si="0"/>
        <v>0</v>
      </c>
    </row>
    <row r="19" ht="15.75" spans="1:6">
      <c r="A19" s="68">
        <v>2010350</v>
      </c>
      <c r="B19" s="70" t="s">
        <v>100</v>
      </c>
      <c r="C19" s="69">
        <v>0</v>
      </c>
      <c r="D19" s="69">
        <v>0</v>
      </c>
      <c r="E19" s="69">
        <f t="shared" si="1"/>
        <v>0</v>
      </c>
      <c r="F19" s="15">
        <f t="shared" si="0"/>
        <v>0</v>
      </c>
    </row>
    <row r="20" ht="15.75" spans="1:6">
      <c r="A20" s="68">
        <v>2010399</v>
      </c>
      <c r="B20" s="70" t="s">
        <v>108</v>
      </c>
      <c r="C20" s="69">
        <v>165</v>
      </c>
      <c r="D20" s="69">
        <v>114</v>
      </c>
      <c r="E20" s="69">
        <f t="shared" si="1"/>
        <v>279</v>
      </c>
      <c r="F20" s="15">
        <f t="shared" si="0"/>
        <v>0</v>
      </c>
    </row>
    <row r="21" ht="15.75" spans="1:6">
      <c r="A21" s="67">
        <v>20104</v>
      </c>
      <c r="B21" s="68" t="s">
        <v>109</v>
      </c>
      <c r="C21" s="69">
        <f>SUM(C22:C27)</f>
        <v>130</v>
      </c>
      <c r="D21" s="69">
        <f t="shared" ref="D21" si="3">SUM(D22:D27)</f>
        <v>-3</v>
      </c>
      <c r="E21" s="69">
        <f t="shared" si="1"/>
        <v>127</v>
      </c>
      <c r="F21" s="15">
        <f t="shared" si="0"/>
        <v>0</v>
      </c>
    </row>
    <row r="22" ht="15.75" spans="1:6">
      <c r="A22" s="68">
        <v>2010401</v>
      </c>
      <c r="B22" s="70" t="s">
        <v>99</v>
      </c>
      <c r="C22" s="69">
        <v>92</v>
      </c>
      <c r="D22" s="69">
        <v>-25</v>
      </c>
      <c r="E22" s="69">
        <f t="shared" si="1"/>
        <v>67</v>
      </c>
      <c r="F22" s="15">
        <f t="shared" si="0"/>
        <v>0</v>
      </c>
    </row>
    <row r="23" ht="15.75" spans="1:6">
      <c r="A23" s="68">
        <v>2010406</v>
      </c>
      <c r="B23" s="70" t="s">
        <v>110</v>
      </c>
      <c r="C23" s="69">
        <v>0</v>
      </c>
      <c r="D23" s="69">
        <v>0</v>
      </c>
      <c r="E23" s="69">
        <f t="shared" si="1"/>
        <v>0</v>
      </c>
      <c r="F23" s="15">
        <f t="shared" si="0"/>
        <v>0</v>
      </c>
    </row>
    <row r="24" ht="15.75" spans="1:6">
      <c r="A24" s="68">
        <v>2010407</v>
      </c>
      <c r="B24" s="70" t="s">
        <v>111</v>
      </c>
      <c r="C24" s="69">
        <v>0</v>
      </c>
      <c r="D24" s="69">
        <v>0</v>
      </c>
      <c r="E24" s="69">
        <f t="shared" si="1"/>
        <v>0</v>
      </c>
      <c r="F24" s="15">
        <f t="shared" si="0"/>
        <v>0</v>
      </c>
    </row>
    <row r="25" ht="15.75" spans="1:6">
      <c r="A25" s="68">
        <v>2010409</v>
      </c>
      <c r="B25" s="70" t="s">
        <v>112</v>
      </c>
      <c r="C25" s="69">
        <v>0</v>
      </c>
      <c r="D25" s="69">
        <v>0</v>
      </c>
      <c r="E25" s="69">
        <f t="shared" si="1"/>
        <v>0</v>
      </c>
      <c r="F25" s="15">
        <f t="shared" si="0"/>
        <v>0</v>
      </c>
    </row>
    <row r="26" ht="15.75" spans="1:6">
      <c r="A26" s="68">
        <v>2010450</v>
      </c>
      <c r="B26" s="70" t="s">
        <v>100</v>
      </c>
      <c r="C26" s="69">
        <v>0</v>
      </c>
      <c r="D26" s="69">
        <v>0</v>
      </c>
      <c r="E26" s="69">
        <f t="shared" si="1"/>
        <v>0</v>
      </c>
      <c r="F26" s="15">
        <f t="shared" si="0"/>
        <v>0</v>
      </c>
    </row>
    <row r="27" ht="15.75" spans="1:6">
      <c r="A27" s="68">
        <v>2010499</v>
      </c>
      <c r="B27" s="70" t="s">
        <v>113</v>
      </c>
      <c r="C27" s="69">
        <v>38</v>
      </c>
      <c r="D27" s="69">
        <v>22</v>
      </c>
      <c r="E27" s="69">
        <f t="shared" si="1"/>
        <v>60</v>
      </c>
      <c r="F27" s="15">
        <f t="shared" si="0"/>
        <v>0</v>
      </c>
    </row>
    <row r="28" ht="15.75" spans="1:6">
      <c r="A28" s="67">
        <v>20105</v>
      </c>
      <c r="B28" s="68" t="s">
        <v>114</v>
      </c>
      <c r="C28" s="69">
        <f>SUM(C29:C33)</f>
        <v>18</v>
      </c>
      <c r="D28" s="69">
        <f t="shared" ref="D28" si="4">SUM(D29:D33)</f>
        <v>-11</v>
      </c>
      <c r="E28" s="69">
        <f t="shared" si="1"/>
        <v>7</v>
      </c>
      <c r="F28" s="15">
        <f t="shared" si="0"/>
        <v>0</v>
      </c>
    </row>
    <row r="29" ht="15.75" spans="1:6">
      <c r="A29" s="68">
        <v>2010501</v>
      </c>
      <c r="B29" s="70" t="s">
        <v>99</v>
      </c>
      <c r="C29" s="69">
        <v>0</v>
      </c>
      <c r="D29" s="69">
        <v>0</v>
      </c>
      <c r="E29" s="69">
        <f t="shared" si="1"/>
        <v>0</v>
      </c>
      <c r="F29" s="15">
        <f t="shared" si="0"/>
        <v>0</v>
      </c>
    </row>
    <row r="30" ht="15.75" spans="1:6">
      <c r="A30" s="68">
        <v>2010505</v>
      </c>
      <c r="B30" s="70" t="s">
        <v>115</v>
      </c>
      <c r="C30" s="69">
        <v>0</v>
      </c>
      <c r="D30" s="69">
        <v>0</v>
      </c>
      <c r="E30" s="69">
        <f t="shared" si="1"/>
        <v>0</v>
      </c>
      <c r="F30" s="15">
        <f t="shared" si="0"/>
        <v>0</v>
      </c>
    </row>
    <row r="31" ht="15.75" spans="1:6">
      <c r="A31" s="68">
        <v>2010507</v>
      </c>
      <c r="B31" s="70" t="s">
        <v>116</v>
      </c>
      <c r="C31" s="69">
        <v>0</v>
      </c>
      <c r="D31" s="69">
        <v>0</v>
      </c>
      <c r="E31" s="69">
        <f t="shared" si="1"/>
        <v>0</v>
      </c>
      <c r="F31" s="15">
        <f t="shared" si="0"/>
        <v>0</v>
      </c>
    </row>
    <row r="32" ht="15.75" spans="1:6">
      <c r="A32" s="68">
        <v>2010508</v>
      </c>
      <c r="B32" s="70" t="s">
        <v>117</v>
      </c>
      <c r="C32" s="69">
        <v>14</v>
      </c>
      <c r="D32" s="69">
        <v>-10</v>
      </c>
      <c r="E32" s="69">
        <f t="shared" si="1"/>
        <v>4</v>
      </c>
      <c r="F32" s="15">
        <f t="shared" si="0"/>
        <v>0</v>
      </c>
    </row>
    <row r="33" ht="15.75" spans="1:6">
      <c r="A33" s="68">
        <v>2010599</v>
      </c>
      <c r="B33" s="70" t="s">
        <v>118</v>
      </c>
      <c r="C33" s="69">
        <v>4</v>
      </c>
      <c r="D33" s="69">
        <v>-1</v>
      </c>
      <c r="E33" s="69">
        <f t="shared" si="1"/>
        <v>3</v>
      </c>
      <c r="F33" s="15">
        <f t="shared" si="0"/>
        <v>0</v>
      </c>
    </row>
    <row r="34" ht="15.75" spans="1:6">
      <c r="A34" s="67">
        <v>20106</v>
      </c>
      <c r="B34" s="68" t="s">
        <v>119</v>
      </c>
      <c r="C34" s="69">
        <f>SUM(C35:C42)</f>
        <v>445</v>
      </c>
      <c r="D34" s="69">
        <f t="shared" ref="D34" si="5">SUM(D35:D42)</f>
        <v>-32</v>
      </c>
      <c r="E34" s="69">
        <f t="shared" si="1"/>
        <v>413</v>
      </c>
      <c r="F34" s="15">
        <f t="shared" si="0"/>
        <v>0</v>
      </c>
    </row>
    <row r="35" ht="15.75" spans="1:6">
      <c r="A35" s="68">
        <v>2010601</v>
      </c>
      <c r="B35" s="70" t="s">
        <v>99</v>
      </c>
      <c r="C35" s="69">
        <v>67</v>
      </c>
      <c r="D35" s="69">
        <v>0</v>
      </c>
      <c r="E35" s="69">
        <f t="shared" si="1"/>
        <v>67</v>
      </c>
      <c r="F35" s="15">
        <f t="shared" si="0"/>
        <v>0</v>
      </c>
    </row>
    <row r="36" ht="15.75" spans="1:6">
      <c r="A36" s="68">
        <v>2010602</v>
      </c>
      <c r="B36" s="70" t="s">
        <v>120</v>
      </c>
      <c r="C36" s="69">
        <v>105</v>
      </c>
      <c r="D36" s="69">
        <v>0</v>
      </c>
      <c r="E36" s="69">
        <f t="shared" si="1"/>
        <v>105</v>
      </c>
      <c r="F36" s="15">
        <f t="shared" si="0"/>
        <v>0</v>
      </c>
    </row>
    <row r="37" ht="15.75" spans="1:6">
      <c r="A37" s="68">
        <v>2010604</v>
      </c>
      <c r="B37" s="70" t="s">
        <v>121</v>
      </c>
      <c r="C37" s="69">
        <v>10</v>
      </c>
      <c r="D37" s="69">
        <v>-10</v>
      </c>
      <c r="E37" s="69">
        <f t="shared" si="1"/>
        <v>0</v>
      </c>
      <c r="F37" s="15">
        <f t="shared" si="0"/>
        <v>0</v>
      </c>
    </row>
    <row r="38" ht="15.75" spans="1:6">
      <c r="A38" s="68">
        <v>2010605</v>
      </c>
      <c r="B38" s="70" t="s">
        <v>122</v>
      </c>
      <c r="C38" s="69">
        <v>15</v>
      </c>
      <c r="D38" s="69">
        <v>-10</v>
      </c>
      <c r="E38" s="69">
        <f t="shared" si="1"/>
        <v>5</v>
      </c>
      <c r="F38" s="15">
        <f t="shared" si="0"/>
        <v>0</v>
      </c>
    </row>
    <row r="39" ht="15.75" spans="1:6">
      <c r="A39" s="68">
        <v>2010607</v>
      </c>
      <c r="B39" s="70" t="s">
        <v>123</v>
      </c>
      <c r="C39" s="69">
        <v>28</v>
      </c>
      <c r="D39" s="69">
        <v>-12</v>
      </c>
      <c r="E39" s="69">
        <f t="shared" si="1"/>
        <v>16</v>
      </c>
      <c r="F39" s="15">
        <f t="shared" si="0"/>
        <v>0</v>
      </c>
    </row>
    <row r="40" ht="15.75" spans="1:6">
      <c r="A40" s="68">
        <v>2010608</v>
      </c>
      <c r="B40" s="70" t="s">
        <v>124</v>
      </c>
      <c r="C40" s="69">
        <v>0</v>
      </c>
      <c r="D40" s="69">
        <v>0</v>
      </c>
      <c r="E40" s="69">
        <f t="shared" si="1"/>
        <v>0</v>
      </c>
      <c r="F40" s="15">
        <f t="shared" si="0"/>
        <v>0</v>
      </c>
    </row>
    <row r="41" ht="15.75" spans="1:6">
      <c r="A41" s="68">
        <v>2010650</v>
      </c>
      <c r="B41" s="70" t="s">
        <v>100</v>
      </c>
      <c r="C41" s="69">
        <v>209</v>
      </c>
      <c r="D41" s="69">
        <v>0</v>
      </c>
      <c r="E41" s="69">
        <f t="shared" si="1"/>
        <v>209</v>
      </c>
      <c r="F41" s="15">
        <f t="shared" si="0"/>
        <v>0</v>
      </c>
    </row>
    <row r="42" ht="15.75" spans="1:6">
      <c r="A42" s="68">
        <v>2010699</v>
      </c>
      <c r="B42" s="70" t="s">
        <v>125</v>
      </c>
      <c r="C42" s="69">
        <v>11</v>
      </c>
      <c r="D42" s="69">
        <v>0</v>
      </c>
      <c r="E42" s="69">
        <f t="shared" si="1"/>
        <v>11</v>
      </c>
      <c r="F42" s="15">
        <f t="shared" si="0"/>
        <v>0</v>
      </c>
    </row>
    <row r="43" ht="15.75" spans="1:6">
      <c r="A43" s="67">
        <v>20107</v>
      </c>
      <c r="B43" s="68" t="s">
        <v>126</v>
      </c>
      <c r="C43" s="69">
        <f>SUM(C44:C45)</f>
        <v>2223</v>
      </c>
      <c r="D43" s="69">
        <f t="shared" ref="D43" si="6">SUM(D44:D45)</f>
        <v>11</v>
      </c>
      <c r="E43" s="69">
        <f t="shared" si="1"/>
        <v>2234</v>
      </c>
      <c r="F43" s="15">
        <f t="shared" si="0"/>
        <v>0</v>
      </c>
    </row>
    <row r="44" ht="15.75" spans="1:6">
      <c r="A44" s="68">
        <v>2010701</v>
      </c>
      <c r="B44" s="70" t="s">
        <v>99</v>
      </c>
      <c r="C44" s="69">
        <v>1953</v>
      </c>
      <c r="D44" s="69">
        <v>11</v>
      </c>
      <c r="E44" s="69">
        <f t="shared" si="1"/>
        <v>1964</v>
      </c>
      <c r="F44" s="15">
        <f t="shared" si="0"/>
        <v>0</v>
      </c>
    </row>
    <row r="45" ht="15.75" spans="1:6">
      <c r="A45" s="68">
        <v>2010710</v>
      </c>
      <c r="B45" s="70" t="s">
        <v>127</v>
      </c>
      <c r="C45" s="69">
        <v>270</v>
      </c>
      <c r="D45" s="69">
        <v>0</v>
      </c>
      <c r="E45" s="69">
        <f t="shared" si="1"/>
        <v>270</v>
      </c>
      <c r="F45" s="15">
        <f t="shared" si="0"/>
        <v>0</v>
      </c>
    </row>
    <row r="46" ht="15.75" spans="1:6">
      <c r="A46" s="67">
        <v>20108</v>
      </c>
      <c r="B46" s="68" t="s">
        <v>128</v>
      </c>
      <c r="C46" s="69">
        <f>SUM(C47:C50)</f>
        <v>4</v>
      </c>
      <c r="D46" s="69">
        <f t="shared" ref="D46" si="7">SUM(D47:D50)</f>
        <v>-4</v>
      </c>
      <c r="E46" s="69">
        <f t="shared" si="1"/>
        <v>0</v>
      </c>
      <c r="F46" s="15">
        <f t="shared" si="0"/>
        <v>0</v>
      </c>
    </row>
    <row r="47" ht="15.75" spans="1:6">
      <c r="A47" s="68">
        <v>2010801</v>
      </c>
      <c r="B47" s="70" t="s">
        <v>99</v>
      </c>
      <c r="C47" s="69">
        <v>4</v>
      </c>
      <c r="D47" s="69">
        <v>-4</v>
      </c>
      <c r="E47" s="69">
        <f t="shared" si="1"/>
        <v>0</v>
      </c>
      <c r="F47" s="15">
        <f t="shared" si="0"/>
        <v>0</v>
      </c>
    </row>
    <row r="48" ht="15.75" spans="1:6">
      <c r="A48" s="68">
        <v>2010804</v>
      </c>
      <c r="B48" s="70" t="s">
        <v>129</v>
      </c>
      <c r="C48" s="69">
        <v>0</v>
      </c>
      <c r="D48" s="69">
        <v>0</v>
      </c>
      <c r="E48" s="69">
        <f t="shared" si="1"/>
        <v>0</v>
      </c>
      <c r="F48" s="15">
        <f t="shared" si="0"/>
        <v>0</v>
      </c>
    </row>
    <row r="49" ht="15.75" spans="1:6">
      <c r="A49" s="68">
        <v>2010806</v>
      </c>
      <c r="B49" s="70" t="s">
        <v>123</v>
      </c>
      <c r="C49" s="69">
        <v>0</v>
      </c>
      <c r="D49" s="69">
        <v>0</v>
      </c>
      <c r="E49" s="69">
        <f t="shared" si="1"/>
        <v>0</v>
      </c>
      <c r="F49" s="15">
        <f t="shared" si="0"/>
        <v>0</v>
      </c>
    </row>
    <row r="50" ht="15.75" spans="1:6">
      <c r="A50" s="68">
        <v>2010850</v>
      </c>
      <c r="B50" s="70" t="s">
        <v>100</v>
      </c>
      <c r="C50" s="69">
        <v>0</v>
      </c>
      <c r="D50" s="69">
        <v>0</v>
      </c>
      <c r="E50" s="69">
        <f t="shared" si="1"/>
        <v>0</v>
      </c>
      <c r="F50" s="15">
        <f t="shared" si="0"/>
        <v>0</v>
      </c>
    </row>
    <row r="51" ht="15.75" spans="1:6">
      <c r="A51" s="67">
        <v>20109</v>
      </c>
      <c r="B51" s="68" t="s">
        <v>130</v>
      </c>
      <c r="C51" s="69">
        <v>0</v>
      </c>
      <c r="D51" s="69">
        <v>0</v>
      </c>
      <c r="E51" s="69">
        <f t="shared" si="1"/>
        <v>0</v>
      </c>
      <c r="F51" s="15">
        <f t="shared" si="0"/>
        <v>0</v>
      </c>
    </row>
    <row r="52" ht="15.75" spans="1:6">
      <c r="A52" s="68">
        <v>2010912</v>
      </c>
      <c r="B52" s="70" t="s">
        <v>131</v>
      </c>
      <c r="C52" s="69">
        <v>0</v>
      </c>
      <c r="D52" s="69">
        <v>0</v>
      </c>
      <c r="E52" s="69">
        <f t="shared" si="1"/>
        <v>0</v>
      </c>
      <c r="F52" s="15">
        <f t="shared" si="0"/>
        <v>0</v>
      </c>
    </row>
    <row r="53" ht="15.75" spans="1:6">
      <c r="A53" s="67">
        <v>20111</v>
      </c>
      <c r="B53" s="68" t="s">
        <v>132</v>
      </c>
      <c r="C53" s="69">
        <f>SUM(C54:C57)</f>
        <v>399</v>
      </c>
      <c r="D53" s="69">
        <f t="shared" ref="D53" si="8">SUM(D54:D57)</f>
        <v>-123</v>
      </c>
      <c r="E53" s="69">
        <f t="shared" si="1"/>
        <v>276</v>
      </c>
      <c r="F53" s="15">
        <f t="shared" si="0"/>
        <v>0</v>
      </c>
    </row>
    <row r="54" ht="15.75" spans="1:6">
      <c r="A54" s="68">
        <v>2011101</v>
      </c>
      <c r="B54" s="70" t="s">
        <v>99</v>
      </c>
      <c r="C54" s="69">
        <v>261</v>
      </c>
      <c r="D54" s="69">
        <v>-98</v>
      </c>
      <c r="E54" s="69">
        <f t="shared" si="1"/>
        <v>163</v>
      </c>
      <c r="F54" s="15">
        <f t="shared" si="0"/>
        <v>0</v>
      </c>
    </row>
    <row r="55" ht="15.75" spans="1:6">
      <c r="A55" s="68">
        <v>2011102</v>
      </c>
      <c r="B55" s="70" t="s">
        <v>120</v>
      </c>
      <c r="C55" s="69">
        <v>60</v>
      </c>
      <c r="D55" s="69">
        <v>-25</v>
      </c>
      <c r="E55" s="69">
        <f t="shared" si="1"/>
        <v>35</v>
      </c>
      <c r="F55" s="15">
        <f t="shared" si="0"/>
        <v>0</v>
      </c>
    </row>
    <row r="56" ht="15.75" spans="1:6">
      <c r="A56" s="68">
        <v>2011150</v>
      </c>
      <c r="B56" s="70" t="s">
        <v>100</v>
      </c>
      <c r="C56" s="69">
        <v>0</v>
      </c>
      <c r="D56" s="69">
        <v>0</v>
      </c>
      <c r="E56" s="69">
        <f t="shared" si="1"/>
        <v>0</v>
      </c>
      <c r="F56" s="15">
        <f t="shared" si="0"/>
        <v>0</v>
      </c>
    </row>
    <row r="57" ht="15.75" spans="1:6">
      <c r="A57" s="68">
        <v>2011199</v>
      </c>
      <c r="B57" s="70" t="s">
        <v>133</v>
      </c>
      <c r="C57" s="69">
        <v>78</v>
      </c>
      <c r="D57" s="69">
        <v>0</v>
      </c>
      <c r="E57" s="69">
        <f t="shared" si="1"/>
        <v>78</v>
      </c>
      <c r="F57" s="15">
        <f t="shared" si="0"/>
        <v>0</v>
      </c>
    </row>
    <row r="58" ht="15.75" spans="1:6">
      <c r="A58" s="67">
        <v>20113</v>
      </c>
      <c r="B58" s="68" t="s">
        <v>134</v>
      </c>
      <c r="C58" s="69">
        <f>SUM(C59:C62)</f>
        <v>1761</v>
      </c>
      <c r="D58" s="69">
        <f t="shared" ref="D58" si="9">SUM(D59:D62)</f>
        <v>-503</v>
      </c>
      <c r="E58" s="69">
        <f t="shared" si="1"/>
        <v>1258</v>
      </c>
      <c r="F58" s="15">
        <f t="shared" si="0"/>
        <v>0</v>
      </c>
    </row>
    <row r="59" ht="15.75" spans="1:6">
      <c r="A59" s="68">
        <v>2011301</v>
      </c>
      <c r="B59" s="70" t="s">
        <v>99</v>
      </c>
      <c r="C59" s="69">
        <v>125</v>
      </c>
      <c r="D59" s="69">
        <v>-16</v>
      </c>
      <c r="E59" s="69">
        <f t="shared" si="1"/>
        <v>109</v>
      </c>
      <c r="F59" s="15">
        <f t="shared" si="0"/>
        <v>0</v>
      </c>
    </row>
    <row r="60" ht="15.75" spans="1:6">
      <c r="A60" s="68">
        <v>2011308</v>
      </c>
      <c r="B60" s="70" t="s">
        <v>135</v>
      </c>
      <c r="C60" s="69">
        <v>1323</v>
      </c>
      <c r="D60" s="69">
        <v>-485</v>
      </c>
      <c r="E60" s="69">
        <f t="shared" si="1"/>
        <v>838</v>
      </c>
      <c r="F60" s="15">
        <f t="shared" si="0"/>
        <v>0</v>
      </c>
    </row>
    <row r="61" ht="15.75" spans="1:6">
      <c r="A61" s="68">
        <v>2011350</v>
      </c>
      <c r="B61" s="70" t="s">
        <v>100</v>
      </c>
      <c r="C61" s="69">
        <v>308</v>
      </c>
      <c r="D61" s="69">
        <v>0</v>
      </c>
      <c r="E61" s="69">
        <f t="shared" si="1"/>
        <v>308</v>
      </c>
      <c r="F61" s="15">
        <f t="shared" si="0"/>
        <v>0</v>
      </c>
    </row>
    <row r="62" ht="15.75" spans="1:6">
      <c r="A62" s="68">
        <v>2011399</v>
      </c>
      <c r="B62" s="70" t="s">
        <v>136</v>
      </c>
      <c r="C62" s="69">
        <v>5</v>
      </c>
      <c r="D62" s="69">
        <v>-2</v>
      </c>
      <c r="E62" s="69">
        <f t="shared" si="1"/>
        <v>3</v>
      </c>
      <c r="F62" s="15">
        <f t="shared" si="0"/>
        <v>0</v>
      </c>
    </row>
    <row r="63" ht="15.75" spans="1:6">
      <c r="A63" s="67">
        <v>20123</v>
      </c>
      <c r="B63" s="68" t="s">
        <v>137</v>
      </c>
      <c r="C63" s="69">
        <f>SUM(C64:C67)</f>
        <v>10</v>
      </c>
      <c r="D63" s="69">
        <f t="shared" ref="D63" si="10">SUM(D64:D67)</f>
        <v>0</v>
      </c>
      <c r="E63" s="69">
        <f t="shared" si="1"/>
        <v>10</v>
      </c>
      <c r="F63" s="15">
        <f t="shared" si="0"/>
        <v>0</v>
      </c>
    </row>
    <row r="64" ht="15.75" spans="1:6">
      <c r="A64" s="68">
        <v>2012301</v>
      </c>
      <c r="B64" s="70" t="s">
        <v>99</v>
      </c>
      <c r="C64" s="69">
        <v>0</v>
      </c>
      <c r="D64" s="69">
        <v>0</v>
      </c>
      <c r="E64" s="69">
        <f t="shared" si="1"/>
        <v>0</v>
      </c>
      <c r="F64" s="15">
        <f t="shared" si="0"/>
        <v>0</v>
      </c>
    </row>
    <row r="65" ht="15.75" spans="1:6">
      <c r="A65" s="68">
        <v>2012304</v>
      </c>
      <c r="B65" s="70" t="s">
        <v>138</v>
      </c>
      <c r="C65" s="69">
        <v>10</v>
      </c>
      <c r="D65" s="69">
        <v>0</v>
      </c>
      <c r="E65" s="69">
        <f t="shared" si="1"/>
        <v>10</v>
      </c>
      <c r="F65" s="15">
        <f t="shared" si="0"/>
        <v>0</v>
      </c>
    </row>
    <row r="66" ht="15.75" spans="1:6">
      <c r="A66" s="68">
        <v>2012350</v>
      </c>
      <c r="B66" s="70" t="s">
        <v>100</v>
      </c>
      <c r="C66" s="69">
        <v>0</v>
      </c>
      <c r="D66" s="69">
        <v>0</v>
      </c>
      <c r="E66" s="69">
        <f t="shared" si="1"/>
        <v>0</v>
      </c>
      <c r="F66" s="15">
        <f t="shared" si="0"/>
        <v>0</v>
      </c>
    </row>
    <row r="67" ht="15.75" spans="1:6">
      <c r="A67" s="68">
        <v>2012399</v>
      </c>
      <c r="B67" s="70" t="s">
        <v>139</v>
      </c>
      <c r="C67" s="69">
        <v>0</v>
      </c>
      <c r="D67" s="69">
        <v>0</v>
      </c>
      <c r="E67" s="69">
        <f t="shared" si="1"/>
        <v>0</v>
      </c>
      <c r="F67" s="15">
        <f t="shared" si="0"/>
        <v>0</v>
      </c>
    </row>
    <row r="68" ht="15.75" spans="1:6">
      <c r="A68" s="67">
        <v>20125</v>
      </c>
      <c r="B68" s="68" t="s">
        <v>140</v>
      </c>
      <c r="C68" s="69">
        <v>0</v>
      </c>
      <c r="D68" s="69">
        <v>0</v>
      </c>
      <c r="E68" s="69">
        <f t="shared" si="1"/>
        <v>0</v>
      </c>
      <c r="F68" s="15">
        <f t="shared" si="0"/>
        <v>0</v>
      </c>
    </row>
    <row r="69" ht="15.75" spans="1:6">
      <c r="A69" s="68">
        <v>2012501</v>
      </c>
      <c r="B69" s="70" t="s">
        <v>99</v>
      </c>
      <c r="C69" s="69">
        <v>0</v>
      </c>
      <c r="D69" s="69">
        <v>0</v>
      </c>
      <c r="E69" s="69">
        <f t="shared" si="1"/>
        <v>0</v>
      </c>
      <c r="F69" s="15">
        <f t="shared" si="0"/>
        <v>0</v>
      </c>
    </row>
    <row r="70" ht="15.75" spans="1:6">
      <c r="A70" s="68">
        <v>2012599</v>
      </c>
      <c r="B70" s="70" t="s">
        <v>141</v>
      </c>
      <c r="C70" s="69">
        <v>0</v>
      </c>
      <c r="D70" s="69">
        <v>0</v>
      </c>
      <c r="E70" s="69">
        <f t="shared" si="1"/>
        <v>0</v>
      </c>
      <c r="F70" s="15">
        <f t="shared" ref="F70:F133" si="11">C70+D70-E70</f>
        <v>0</v>
      </c>
    </row>
    <row r="71" ht="15.75" spans="1:6">
      <c r="A71" s="67">
        <v>20126</v>
      </c>
      <c r="B71" s="68" t="s">
        <v>142</v>
      </c>
      <c r="C71" s="69">
        <v>0</v>
      </c>
      <c r="D71" s="69">
        <v>0</v>
      </c>
      <c r="E71" s="69">
        <f t="shared" si="1"/>
        <v>0</v>
      </c>
      <c r="F71" s="15">
        <f t="shared" si="11"/>
        <v>0</v>
      </c>
    </row>
    <row r="72" ht="15.75" spans="1:6">
      <c r="A72" s="68">
        <v>2012601</v>
      </c>
      <c r="B72" s="70" t="s">
        <v>99</v>
      </c>
      <c r="C72" s="69">
        <v>0</v>
      </c>
      <c r="D72" s="69">
        <v>0</v>
      </c>
      <c r="E72" s="69">
        <f t="shared" ref="E72:E135" si="12">C72+D72</f>
        <v>0</v>
      </c>
      <c r="F72" s="15">
        <f t="shared" si="11"/>
        <v>0</v>
      </c>
    </row>
    <row r="73" ht="15.75" spans="1:6">
      <c r="A73" s="68">
        <v>2012604</v>
      </c>
      <c r="B73" s="70" t="s">
        <v>143</v>
      </c>
      <c r="C73" s="69">
        <v>0</v>
      </c>
      <c r="D73" s="69">
        <v>0</v>
      </c>
      <c r="E73" s="69">
        <f t="shared" si="12"/>
        <v>0</v>
      </c>
      <c r="F73" s="15">
        <f t="shared" si="11"/>
        <v>0</v>
      </c>
    </row>
    <row r="74" ht="15.75" spans="1:6">
      <c r="A74" s="68">
        <v>2012699</v>
      </c>
      <c r="B74" s="70" t="s">
        <v>144</v>
      </c>
      <c r="C74" s="69">
        <v>0</v>
      </c>
      <c r="D74" s="69">
        <v>0</v>
      </c>
      <c r="E74" s="69">
        <f t="shared" si="12"/>
        <v>0</v>
      </c>
      <c r="F74" s="15">
        <f t="shared" si="11"/>
        <v>0</v>
      </c>
    </row>
    <row r="75" ht="15.75" spans="1:6">
      <c r="A75" s="67">
        <v>20128</v>
      </c>
      <c r="B75" s="68" t="s">
        <v>145</v>
      </c>
      <c r="C75" s="69">
        <v>0</v>
      </c>
      <c r="D75" s="69">
        <v>0</v>
      </c>
      <c r="E75" s="69">
        <f t="shared" si="12"/>
        <v>0</v>
      </c>
      <c r="F75" s="15">
        <f t="shared" si="11"/>
        <v>0</v>
      </c>
    </row>
    <row r="76" ht="15.75" spans="1:6">
      <c r="A76" s="68">
        <v>2012801</v>
      </c>
      <c r="B76" s="70" t="s">
        <v>99</v>
      </c>
      <c r="C76" s="69">
        <v>0</v>
      </c>
      <c r="D76" s="69">
        <v>0</v>
      </c>
      <c r="E76" s="69">
        <f t="shared" si="12"/>
        <v>0</v>
      </c>
      <c r="F76" s="15">
        <f t="shared" si="11"/>
        <v>0</v>
      </c>
    </row>
    <row r="77" ht="15.75" spans="1:6">
      <c r="A77" s="68">
        <v>2012899</v>
      </c>
      <c r="B77" s="70" t="s">
        <v>146</v>
      </c>
      <c r="C77" s="69">
        <v>0</v>
      </c>
      <c r="D77" s="69">
        <v>0</v>
      </c>
      <c r="E77" s="69">
        <f t="shared" si="12"/>
        <v>0</v>
      </c>
      <c r="F77" s="15">
        <f t="shared" si="11"/>
        <v>0</v>
      </c>
    </row>
    <row r="78" ht="15.75" spans="1:6">
      <c r="A78" s="67">
        <v>20129</v>
      </c>
      <c r="B78" s="68" t="s">
        <v>147</v>
      </c>
      <c r="C78" s="69">
        <f>SUM(C79:C82)</f>
        <v>692</v>
      </c>
      <c r="D78" s="69">
        <f t="shared" ref="D78" si="13">SUM(D79:D82)</f>
        <v>-35</v>
      </c>
      <c r="E78" s="69">
        <f t="shared" si="12"/>
        <v>657</v>
      </c>
      <c r="F78" s="15">
        <f t="shared" si="11"/>
        <v>0</v>
      </c>
    </row>
    <row r="79" ht="15.75" spans="1:6">
      <c r="A79" s="68">
        <v>2012901</v>
      </c>
      <c r="B79" s="70" t="s">
        <v>99</v>
      </c>
      <c r="C79" s="69">
        <v>26</v>
      </c>
      <c r="D79" s="69">
        <v>-6</v>
      </c>
      <c r="E79" s="69">
        <f t="shared" si="12"/>
        <v>20</v>
      </c>
      <c r="F79" s="15">
        <f t="shared" si="11"/>
        <v>0</v>
      </c>
    </row>
    <row r="80" ht="15.75" spans="1:6">
      <c r="A80" s="68">
        <v>2012902</v>
      </c>
      <c r="B80" s="70" t="s">
        <v>120</v>
      </c>
      <c r="C80" s="69">
        <v>349</v>
      </c>
      <c r="D80" s="69">
        <f>-18-1</f>
        <v>-19</v>
      </c>
      <c r="E80" s="69">
        <f t="shared" si="12"/>
        <v>330</v>
      </c>
      <c r="F80" s="15">
        <f t="shared" si="11"/>
        <v>0</v>
      </c>
    </row>
    <row r="81" ht="15.75" spans="1:6">
      <c r="A81" s="68">
        <v>2012906</v>
      </c>
      <c r="B81" s="70" t="s">
        <v>148</v>
      </c>
      <c r="C81" s="69">
        <v>297</v>
      </c>
      <c r="D81" s="69">
        <v>0</v>
      </c>
      <c r="E81" s="69">
        <f t="shared" si="12"/>
        <v>297</v>
      </c>
      <c r="F81" s="15">
        <f t="shared" si="11"/>
        <v>0</v>
      </c>
    </row>
    <row r="82" ht="15.75" spans="1:6">
      <c r="A82" s="68">
        <v>2012999</v>
      </c>
      <c r="B82" s="70" t="s">
        <v>149</v>
      </c>
      <c r="C82" s="69">
        <v>20</v>
      </c>
      <c r="D82" s="69">
        <v>-10</v>
      </c>
      <c r="E82" s="69">
        <f t="shared" si="12"/>
        <v>10</v>
      </c>
      <c r="F82" s="15">
        <f t="shared" si="11"/>
        <v>0</v>
      </c>
    </row>
    <row r="83" ht="15.75" spans="1:6">
      <c r="A83" s="67">
        <v>20131</v>
      </c>
      <c r="B83" s="68" t="s">
        <v>150</v>
      </c>
      <c r="C83" s="69">
        <f>SUM(C84:C86)</f>
        <v>824</v>
      </c>
      <c r="D83" s="69">
        <f t="shared" ref="D83" si="14">SUM(D84:D86)</f>
        <v>-95</v>
      </c>
      <c r="E83" s="69">
        <f t="shared" si="12"/>
        <v>729</v>
      </c>
      <c r="F83" s="15">
        <f t="shared" si="11"/>
        <v>0</v>
      </c>
    </row>
    <row r="84" ht="15.75" spans="1:6">
      <c r="A84" s="68">
        <v>2013101</v>
      </c>
      <c r="B84" s="70" t="s">
        <v>99</v>
      </c>
      <c r="C84" s="69">
        <v>220</v>
      </c>
      <c r="D84" s="69">
        <v>-95</v>
      </c>
      <c r="E84" s="69">
        <f t="shared" si="12"/>
        <v>125</v>
      </c>
      <c r="F84" s="15">
        <f t="shared" si="11"/>
        <v>0</v>
      </c>
    </row>
    <row r="85" ht="15.75" spans="1:6">
      <c r="A85" s="68">
        <v>2013150</v>
      </c>
      <c r="B85" s="70" t="s">
        <v>100</v>
      </c>
      <c r="C85" s="69">
        <v>363</v>
      </c>
      <c r="D85" s="69">
        <v>0</v>
      </c>
      <c r="E85" s="69">
        <f t="shared" si="12"/>
        <v>363</v>
      </c>
      <c r="F85" s="15">
        <f t="shared" si="11"/>
        <v>0</v>
      </c>
    </row>
    <row r="86" ht="15.75" spans="1:6">
      <c r="A86" s="68">
        <v>2013199</v>
      </c>
      <c r="B86" s="70" t="s">
        <v>151</v>
      </c>
      <c r="C86" s="69">
        <v>241</v>
      </c>
      <c r="D86" s="69">
        <v>0</v>
      </c>
      <c r="E86" s="69">
        <f t="shared" si="12"/>
        <v>241</v>
      </c>
      <c r="F86" s="15">
        <f t="shared" si="11"/>
        <v>0</v>
      </c>
    </row>
    <row r="87" ht="15.75" spans="1:6">
      <c r="A87" s="67">
        <v>20132</v>
      </c>
      <c r="B87" s="68" t="s">
        <v>152</v>
      </c>
      <c r="C87" s="69">
        <f>SUM(C88:C90)</f>
        <v>677</v>
      </c>
      <c r="D87" s="69">
        <f t="shared" ref="D87" si="15">SUM(D88:D90)</f>
        <v>-3</v>
      </c>
      <c r="E87" s="69">
        <f t="shared" si="12"/>
        <v>674</v>
      </c>
      <c r="F87" s="15">
        <f t="shared" si="11"/>
        <v>0</v>
      </c>
    </row>
    <row r="88" ht="15.75" spans="1:6">
      <c r="A88" s="68">
        <v>2013201</v>
      </c>
      <c r="B88" s="70" t="s">
        <v>99</v>
      </c>
      <c r="C88" s="69">
        <v>96</v>
      </c>
      <c r="D88" s="69">
        <v>-10</v>
      </c>
      <c r="E88" s="69">
        <f t="shared" si="12"/>
        <v>86</v>
      </c>
      <c r="F88" s="15">
        <f t="shared" si="11"/>
        <v>0</v>
      </c>
    </row>
    <row r="89" ht="15.75" spans="1:6">
      <c r="A89" s="68">
        <v>2013250</v>
      </c>
      <c r="B89" s="70" t="s">
        <v>100</v>
      </c>
      <c r="C89" s="69">
        <v>0</v>
      </c>
      <c r="D89" s="69">
        <v>0</v>
      </c>
      <c r="E89" s="69">
        <f t="shared" si="12"/>
        <v>0</v>
      </c>
      <c r="F89" s="15">
        <f t="shared" si="11"/>
        <v>0</v>
      </c>
    </row>
    <row r="90" ht="15.75" spans="1:6">
      <c r="A90" s="68">
        <v>2013299</v>
      </c>
      <c r="B90" s="70" t="s">
        <v>153</v>
      </c>
      <c r="C90" s="69">
        <v>581</v>
      </c>
      <c r="D90" s="69">
        <f>4+3</f>
        <v>7</v>
      </c>
      <c r="E90" s="69">
        <f t="shared" si="12"/>
        <v>588</v>
      </c>
      <c r="F90" s="15">
        <f t="shared" si="11"/>
        <v>0</v>
      </c>
    </row>
    <row r="91" ht="15.75" spans="1:6">
      <c r="A91" s="67">
        <v>20133</v>
      </c>
      <c r="B91" s="68" t="s">
        <v>154</v>
      </c>
      <c r="C91" s="69">
        <f>SUM(C92:C94)</f>
        <v>255</v>
      </c>
      <c r="D91" s="69">
        <f t="shared" ref="D91" si="16">SUM(D92:D94)</f>
        <v>-35</v>
      </c>
      <c r="E91" s="69">
        <f t="shared" si="12"/>
        <v>220</v>
      </c>
      <c r="F91" s="15">
        <f t="shared" si="11"/>
        <v>0</v>
      </c>
    </row>
    <row r="92" ht="15.75" spans="1:6">
      <c r="A92" s="68">
        <v>2013301</v>
      </c>
      <c r="B92" s="70" t="s">
        <v>99</v>
      </c>
      <c r="C92" s="69">
        <v>77</v>
      </c>
      <c r="D92" s="69">
        <v>-7</v>
      </c>
      <c r="E92" s="69">
        <f t="shared" si="12"/>
        <v>70</v>
      </c>
      <c r="F92" s="15">
        <f t="shared" si="11"/>
        <v>0</v>
      </c>
    </row>
    <row r="93" ht="15.75" spans="1:6">
      <c r="A93" s="68">
        <v>2013350</v>
      </c>
      <c r="B93" s="70" t="s">
        <v>100</v>
      </c>
      <c r="C93" s="69">
        <v>0</v>
      </c>
      <c r="D93" s="69">
        <v>0</v>
      </c>
      <c r="E93" s="69">
        <f t="shared" si="12"/>
        <v>0</v>
      </c>
      <c r="F93" s="15">
        <f t="shared" si="11"/>
        <v>0</v>
      </c>
    </row>
    <row r="94" ht="15.75" spans="1:6">
      <c r="A94" s="68">
        <v>2013399</v>
      </c>
      <c r="B94" s="70" t="s">
        <v>155</v>
      </c>
      <c r="C94" s="69">
        <v>178</v>
      </c>
      <c r="D94" s="69">
        <v>-28</v>
      </c>
      <c r="E94" s="69">
        <f t="shared" si="12"/>
        <v>150</v>
      </c>
      <c r="F94" s="15">
        <f t="shared" si="11"/>
        <v>0</v>
      </c>
    </row>
    <row r="95" ht="15.75" spans="1:6">
      <c r="A95" s="67">
        <v>20134</v>
      </c>
      <c r="B95" s="68" t="s">
        <v>156</v>
      </c>
      <c r="C95" s="69">
        <f>SUM(C96:C99)</f>
        <v>33</v>
      </c>
      <c r="D95" s="69">
        <f t="shared" ref="D95" si="17">SUM(D96:D99)</f>
        <v>0</v>
      </c>
      <c r="E95" s="69">
        <f t="shared" si="12"/>
        <v>33</v>
      </c>
      <c r="F95" s="15">
        <f t="shared" si="11"/>
        <v>0</v>
      </c>
    </row>
    <row r="96" ht="15.75" spans="1:6">
      <c r="A96" s="68">
        <v>2013401</v>
      </c>
      <c r="B96" s="70" t="s">
        <v>99</v>
      </c>
      <c r="C96" s="69">
        <v>23</v>
      </c>
      <c r="D96" s="69">
        <v>0</v>
      </c>
      <c r="E96" s="69">
        <f t="shared" si="12"/>
        <v>23</v>
      </c>
      <c r="F96" s="15">
        <f t="shared" si="11"/>
        <v>0</v>
      </c>
    </row>
    <row r="97" ht="15.75" spans="1:6">
      <c r="A97" s="68">
        <v>2013404</v>
      </c>
      <c r="B97" s="70" t="s">
        <v>157</v>
      </c>
      <c r="C97" s="69">
        <v>10</v>
      </c>
      <c r="D97" s="69">
        <v>0</v>
      </c>
      <c r="E97" s="69">
        <f t="shared" si="12"/>
        <v>10</v>
      </c>
      <c r="F97" s="15">
        <f t="shared" si="11"/>
        <v>0</v>
      </c>
    </row>
    <row r="98" ht="15.75" spans="1:6">
      <c r="A98" s="68">
        <v>2013450</v>
      </c>
      <c r="B98" s="70" t="s">
        <v>100</v>
      </c>
      <c r="C98" s="69">
        <v>0</v>
      </c>
      <c r="D98" s="69">
        <v>0</v>
      </c>
      <c r="E98" s="69">
        <f t="shared" si="12"/>
        <v>0</v>
      </c>
      <c r="F98" s="15">
        <f t="shared" si="11"/>
        <v>0</v>
      </c>
    </row>
    <row r="99" ht="15.75" spans="1:6">
      <c r="A99" s="68">
        <v>2013499</v>
      </c>
      <c r="B99" s="70" t="s">
        <v>158</v>
      </c>
      <c r="C99" s="69">
        <v>0</v>
      </c>
      <c r="D99" s="69">
        <v>0</v>
      </c>
      <c r="E99" s="69">
        <f t="shared" si="12"/>
        <v>0</v>
      </c>
      <c r="F99" s="15">
        <f t="shared" si="11"/>
        <v>0</v>
      </c>
    </row>
    <row r="100" ht="15.75" spans="1:6">
      <c r="A100" s="67">
        <v>20136</v>
      </c>
      <c r="B100" s="68" t="s">
        <v>159</v>
      </c>
      <c r="C100" s="69">
        <v>0</v>
      </c>
      <c r="D100" s="69">
        <v>0</v>
      </c>
      <c r="E100" s="69">
        <f t="shared" si="12"/>
        <v>0</v>
      </c>
      <c r="F100" s="15">
        <f t="shared" si="11"/>
        <v>0</v>
      </c>
    </row>
    <row r="101" ht="15.75" spans="1:6">
      <c r="A101" s="68">
        <v>2013601</v>
      </c>
      <c r="B101" s="70" t="s">
        <v>99</v>
      </c>
      <c r="C101" s="69">
        <v>0</v>
      </c>
      <c r="D101" s="69">
        <v>0</v>
      </c>
      <c r="E101" s="69">
        <f t="shared" si="12"/>
        <v>0</v>
      </c>
      <c r="F101" s="15">
        <f t="shared" si="11"/>
        <v>0</v>
      </c>
    </row>
    <row r="102" ht="15.75" spans="1:6">
      <c r="A102" s="68">
        <v>2013650</v>
      </c>
      <c r="B102" s="70" t="s">
        <v>100</v>
      </c>
      <c r="C102" s="69">
        <v>0</v>
      </c>
      <c r="D102" s="69">
        <v>0</v>
      </c>
      <c r="E102" s="69">
        <f t="shared" si="12"/>
        <v>0</v>
      </c>
      <c r="F102" s="15">
        <f t="shared" si="11"/>
        <v>0</v>
      </c>
    </row>
    <row r="103" ht="15.75" spans="1:6">
      <c r="A103" s="68">
        <v>2013699</v>
      </c>
      <c r="B103" s="70" t="s">
        <v>159</v>
      </c>
      <c r="C103" s="69">
        <v>0</v>
      </c>
      <c r="D103" s="69">
        <v>0</v>
      </c>
      <c r="E103" s="69">
        <f t="shared" si="12"/>
        <v>0</v>
      </c>
      <c r="F103" s="15">
        <f t="shared" si="11"/>
        <v>0</v>
      </c>
    </row>
    <row r="104" ht="15.75" spans="1:6">
      <c r="A104" s="67">
        <v>20137</v>
      </c>
      <c r="B104" s="68" t="s">
        <v>160</v>
      </c>
      <c r="C104" s="69">
        <v>0</v>
      </c>
      <c r="D104" s="69">
        <v>0</v>
      </c>
      <c r="E104" s="69">
        <f t="shared" si="12"/>
        <v>0</v>
      </c>
      <c r="F104" s="15">
        <f t="shared" si="11"/>
        <v>0</v>
      </c>
    </row>
    <row r="105" ht="15.75" spans="1:6">
      <c r="A105" s="68">
        <v>2013701</v>
      </c>
      <c r="B105" s="70" t="s">
        <v>99</v>
      </c>
      <c r="C105" s="69">
        <v>0</v>
      </c>
      <c r="D105" s="69">
        <v>0</v>
      </c>
      <c r="E105" s="69">
        <f t="shared" si="12"/>
        <v>0</v>
      </c>
      <c r="F105" s="15">
        <f t="shared" si="11"/>
        <v>0</v>
      </c>
    </row>
    <row r="106" ht="15.75" spans="1:6">
      <c r="A106" s="68">
        <v>2013750</v>
      </c>
      <c r="B106" s="70" t="s">
        <v>100</v>
      </c>
      <c r="C106" s="69">
        <v>0</v>
      </c>
      <c r="D106" s="69">
        <v>0</v>
      </c>
      <c r="E106" s="69">
        <f t="shared" si="12"/>
        <v>0</v>
      </c>
      <c r="F106" s="15">
        <f t="shared" si="11"/>
        <v>0</v>
      </c>
    </row>
    <row r="107" ht="15.75" spans="1:6">
      <c r="A107" s="68">
        <v>2013799</v>
      </c>
      <c r="B107" s="70" t="s">
        <v>161</v>
      </c>
      <c r="C107" s="69">
        <v>0</v>
      </c>
      <c r="D107" s="69">
        <v>0</v>
      </c>
      <c r="E107" s="69">
        <f t="shared" si="12"/>
        <v>0</v>
      </c>
      <c r="F107" s="15">
        <f t="shared" si="11"/>
        <v>0</v>
      </c>
    </row>
    <row r="108" ht="15.75" spans="1:6">
      <c r="A108" s="67">
        <v>20138</v>
      </c>
      <c r="B108" s="68" t="s">
        <v>162</v>
      </c>
      <c r="C108" s="69">
        <v>0</v>
      </c>
      <c r="D108" s="69">
        <v>0</v>
      </c>
      <c r="E108" s="69">
        <f t="shared" si="12"/>
        <v>0</v>
      </c>
      <c r="F108" s="15">
        <f t="shared" si="11"/>
        <v>0</v>
      </c>
    </row>
    <row r="109" ht="15.75" spans="1:6">
      <c r="A109" s="68">
        <v>2013801</v>
      </c>
      <c r="B109" s="70" t="s">
        <v>99</v>
      </c>
      <c r="C109" s="69">
        <v>0</v>
      </c>
      <c r="D109" s="69">
        <v>0</v>
      </c>
      <c r="E109" s="69">
        <f t="shared" si="12"/>
        <v>0</v>
      </c>
      <c r="F109" s="15">
        <f t="shared" si="11"/>
        <v>0</v>
      </c>
    </row>
    <row r="110" ht="15.75" spans="1:6">
      <c r="A110" s="68">
        <v>2013804</v>
      </c>
      <c r="B110" s="70" t="s">
        <v>163</v>
      </c>
      <c r="C110" s="69">
        <v>0</v>
      </c>
      <c r="D110" s="69">
        <v>0</v>
      </c>
      <c r="E110" s="69">
        <f t="shared" si="12"/>
        <v>0</v>
      </c>
      <c r="F110" s="15">
        <f t="shared" si="11"/>
        <v>0</v>
      </c>
    </row>
    <row r="111" ht="15.75" spans="1:6">
      <c r="A111" s="68">
        <v>2013805</v>
      </c>
      <c r="B111" s="70" t="s">
        <v>164</v>
      </c>
      <c r="C111" s="69">
        <v>0</v>
      </c>
      <c r="D111" s="69">
        <v>0</v>
      </c>
      <c r="E111" s="69">
        <f t="shared" si="12"/>
        <v>0</v>
      </c>
      <c r="F111" s="15">
        <f t="shared" si="11"/>
        <v>0</v>
      </c>
    </row>
    <row r="112" ht="15.75" spans="1:6">
      <c r="A112" s="68">
        <v>2013812</v>
      </c>
      <c r="B112" s="70" t="s">
        <v>165</v>
      </c>
      <c r="C112" s="69">
        <v>0</v>
      </c>
      <c r="D112" s="69">
        <v>0</v>
      </c>
      <c r="E112" s="69">
        <f t="shared" si="12"/>
        <v>0</v>
      </c>
      <c r="F112" s="15">
        <f t="shared" si="11"/>
        <v>0</v>
      </c>
    </row>
    <row r="113" ht="15.75" spans="1:6">
      <c r="A113" s="68">
        <v>2013850</v>
      </c>
      <c r="B113" s="70" t="s">
        <v>100</v>
      </c>
      <c r="C113" s="69">
        <v>0</v>
      </c>
      <c r="D113" s="69">
        <v>0</v>
      </c>
      <c r="E113" s="69">
        <f t="shared" si="12"/>
        <v>0</v>
      </c>
      <c r="F113" s="15">
        <f t="shared" si="11"/>
        <v>0</v>
      </c>
    </row>
    <row r="114" ht="15.75" spans="1:6">
      <c r="A114" s="68">
        <v>2013899</v>
      </c>
      <c r="B114" s="70" t="s">
        <v>166</v>
      </c>
      <c r="C114" s="69">
        <v>0</v>
      </c>
      <c r="D114" s="69">
        <v>0</v>
      </c>
      <c r="E114" s="69">
        <f t="shared" si="12"/>
        <v>0</v>
      </c>
      <c r="F114" s="15">
        <f t="shared" si="11"/>
        <v>0</v>
      </c>
    </row>
    <row r="115" ht="15.75" spans="1:6">
      <c r="A115" s="67">
        <v>20199</v>
      </c>
      <c r="B115" s="68" t="s">
        <v>167</v>
      </c>
      <c r="C115" s="69">
        <v>0</v>
      </c>
      <c r="D115" s="69">
        <v>0</v>
      </c>
      <c r="E115" s="69">
        <f t="shared" si="12"/>
        <v>0</v>
      </c>
      <c r="F115" s="15">
        <f t="shared" si="11"/>
        <v>0</v>
      </c>
    </row>
    <row r="116" ht="15.75" spans="1:6">
      <c r="A116" s="68">
        <v>2019999</v>
      </c>
      <c r="B116" s="70" t="s">
        <v>167</v>
      </c>
      <c r="C116" s="69">
        <v>0</v>
      </c>
      <c r="D116" s="69">
        <v>0</v>
      </c>
      <c r="E116" s="69">
        <f t="shared" si="12"/>
        <v>0</v>
      </c>
      <c r="F116" s="15">
        <f t="shared" si="11"/>
        <v>0</v>
      </c>
    </row>
    <row r="117" ht="15.75" spans="1:6">
      <c r="A117" s="65">
        <v>203</v>
      </c>
      <c r="B117" s="65" t="s">
        <v>168</v>
      </c>
      <c r="C117" s="66">
        <f>SUM(C118)</f>
        <v>51</v>
      </c>
      <c r="D117" s="66">
        <f t="shared" ref="D117" si="18">SUM(D118)</f>
        <v>-5</v>
      </c>
      <c r="E117" s="66">
        <f t="shared" si="12"/>
        <v>46</v>
      </c>
      <c r="F117" s="15">
        <f t="shared" si="11"/>
        <v>0</v>
      </c>
    </row>
    <row r="118" ht="15.75" spans="1:6">
      <c r="A118" s="67">
        <v>20306</v>
      </c>
      <c r="B118" s="68" t="s">
        <v>169</v>
      </c>
      <c r="C118" s="69">
        <v>51</v>
      </c>
      <c r="D118" s="69">
        <v>-5</v>
      </c>
      <c r="E118" s="69">
        <f t="shared" si="12"/>
        <v>46</v>
      </c>
      <c r="F118" s="15">
        <f t="shared" si="11"/>
        <v>0</v>
      </c>
    </row>
    <row r="119" ht="15.75" spans="1:6">
      <c r="A119" s="68">
        <v>2030603</v>
      </c>
      <c r="B119" s="70" t="s">
        <v>170</v>
      </c>
      <c r="C119" s="69">
        <v>51</v>
      </c>
      <c r="D119" s="69">
        <v>-5</v>
      </c>
      <c r="E119" s="69">
        <f t="shared" si="12"/>
        <v>46</v>
      </c>
      <c r="F119" s="15">
        <f t="shared" si="11"/>
        <v>0</v>
      </c>
    </row>
    <row r="120" ht="15.75" spans="1:6">
      <c r="A120" s="65">
        <v>204</v>
      </c>
      <c r="B120" s="65" t="s">
        <v>171</v>
      </c>
      <c r="C120" s="66">
        <f>SUM(C121,C123,C130,C133,C136,C145,C149)</f>
        <v>5387</v>
      </c>
      <c r="D120" s="66">
        <f t="shared" ref="D120" si="19">SUM(D121,D123,D130,D133,D136,D145,D149)</f>
        <v>-132</v>
      </c>
      <c r="E120" s="66">
        <f t="shared" si="12"/>
        <v>5255</v>
      </c>
      <c r="F120" s="15">
        <f t="shared" si="11"/>
        <v>0</v>
      </c>
    </row>
    <row r="121" ht="15.75" spans="1:6">
      <c r="A121" s="67">
        <v>20401</v>
      </c>
      <c r="B121" s="68" t="s">
        <v>172</v>
      </c>
      <c r="C121" s="69">
        <v>0</v>
      </c>
      <c r="D121" s="69">
        <v>0</v>
      </c>
      <c r="E121" s="69">
        <f t="shared" si="12"/>
        <v>0</v>
      </c>
      <c r="F121" s="15">
        <f t="shared" si="11"/>
        <v>0</v>
      </c>
    </row>
    <row r="122" ht="15.75" spans="1:6">
      <c r="A122" s="68">
        <v>2040101</v>
      </c>
      <c r="B122" s="70" t="s">
        <v>172</v>
      </c>
      <c r="C122" s="69">
        <v>0</v>
      </c>
      <c r="D122" s="69">
        <v>0</v>
      </c>
      <c r="E122" s="69">
        <f t="shared" si="12"/>
        <v>0</v>
      </c>
      <c r="F122" s="15">
        <f t="shared" si="11"/>
        <v>0</v>
      </c>
    </row>
    <row r="123" ht="15.75" spans="1:6">
      <c r="A123" s="67">
        <v>20402</v>
      </c>
      <c r="B123" s="68" t="s">
        <v>173</v>
      </c>
      <c r="C123" s="69">
        <f>SUM(C124:C129)</f>
        <v>5075</v>
      </c>
      <c r="D123" s="69">
        <f t="shared" ref="D123" si="20">SUM(D124:D129)</f>
        <v>-112</v>
      </c>
      <c r="E123" s="69">
        <f t="shared" si="12"/>
        <v>4963</v>
      </c>
      <c r="F123" s="15">
        <f t="shared" si="11"/>
        <v>0</v>
      </c>
    </row>
    <row r="124" ht="15.75" spans="1:6">
      <c r="A124" s="68">
        <v>2040201</v>
      </c>
      <c r="B124" s="70" t="s">
        <v>99</v>
      </c>
      <c r="C124" s="69">
        <v>3823</v>
      </c>
      <c r="D124" s="69">
        <v>-170</v>
      </c>
      <c r="E124" s="69">
        <f t="shared" si="12"/>
        <v>3653</v>
      </c>
      <c r="F124" s="15">
        <f t="shared" si="11"/>
        <v>0</v>
      </c>
    </row>
    <row r="125" ht="15.75" spans="1:6">
      <c r="A125" s="68">
        <v>2040202</v>
      </c>
      <c r="B125" s="70" t="s">
        <v>120</v>
      </c>
      <c r="C125" s="69">
        <v>133</v>
      </c>
      <c r="D125" s="69">
        <v>0</v>
      </c>
      <c r="E125" s="69">
        <f t="shared" si="12"/>
        <v>133</v>
      </c>
      <c r="F125" s="15">
        <f t="shared" si="11"/>
        <v>0</v>
      </c>
    </row>
    <row r="126" ht="15.75" spans="1:6">
      <c r="A126" s="68">
        <v>2040219</v>
      </c>
      <c r="B126" s="70" t="s">
        <v>123</v>
      </c>
      <c r="C126" s="69">
        <v>67</v>
      </c>
      <c r="D126" s="69">
        <v>0</v>
      </c>
      <c r="E126" s="69">
        <f t="shared" si="12"/>
        <v>67</v>
      </c>
      <c r="F126" s="15">
        <f t="shared" si="11"/>
        <v>0</v>
      </c>
    </row>
    <row r="127" ht="15.75" spans="1:6">
      <c r="A127" s="68">
        <v>2040220</v>
      </c>
      <c r="B127" s="70" t="s">
        <v>174</v>
      </c>
      <c r="C127" s="69">
        <v>981</v>
      </c>
      <c r="D127" s="69">
        <v>0</v>
      </c>
      <c r="E127" s="69">
        <f t="shared" si="12"/>
        <v>981</v>
      </c>
      <c r="F127" s="15">
        <f t="shared" si="11"/>
        <v>0</v>
      </c>
    </row>
    <row r="128" ht="15.75" spans="1:6">
      <c r="A128" s="68">
        <v>2040250</v>
      </c>
      <c r="B128" s="70" t="s">
        <v>100</v>
      </c>
      <c r="C128" s="69">
        <v>0</v>
      </c>
      <c r="D128" s="69">
        <v>0</v>
      </c>
      <c r="E128" s="69">
        <f t="shared" si="12"/>
        <v>0</v>
      </c>
      <c r="F128" s="15">
        <f t="shared" si="11"/>
        <v>0</v>
      </c>
    </row>
    <row r="129" ht="15.75" spans="1:6">
      <c r="A129" s="68">
        <v>2040299</v>
      </c>
      <c r="B129" s="70" t="s">
        <v>175</v>
      </c>
      <c r="C129" s="69">
        <v>71</v>
      </c>
      <c r="D129" s="69">
        <v>58</v>
      </c>
      <c r="E129" s="69">
        <f t="shared" si="12"/>
        <v>129</v>
      </c>
      <c r="F129" s="15">
        <f t="shared" si="11"/>
        <v>0</v>
      </c>
    </row>
    <row r="130" ht="15.75" spans="1:6">
      <c r="A130" s="67">
        <v>20404</v>
      </c>
      <c r="B130" s="68" t="s">
        <v>176</v>
      </c>
      <c r="C130" s="69">
        <v>0</v>
      </c>
      <c r="D130" s="69">
        <v>0</v>
      </c>
      <c r="E130" s="69">
        <f t="shared" si="12"/>
        <v>0</v>
      </c>
      <c r="F130" s="15">
        <f t="shared" si="11"/>
        <v>0</v>
      </c>
    </row>
    <row r="131" ht="15.75" spans="1:6">
      <c r="A131" s="68">
        <v>2040401</v>
      </c>
      <c r="B131" s="70" t="s">
        <v>99</v>
      </c>
      <c r="C131" s="69">
        <v>0</v>
      </c>
      <c r="D131" s="69">
        <v>0</v>
      </c>
      <c r="E131" s="69">
        <f t="shared" si="12"/>
        <v>0</v>
      </c>
      <c r="F131" s="15">
        <f t="shared" si="11"/>
        <v>0</v>
      </c>
    </row>
    <row r="132" ht="15.75" spans="1:6">
      <c r="A132" s="68">
        <v>2040409</v>
      </c>
      <c r="B132" s="70" t="s">
        <v>177</v>
      </c>
      <c r="C132" s="69">
        <v>0</v>
      </c>
      <c r="D132" s="69">
        <v>0</v>
      </c>
      <c r="E132" s="69">
        <f t="shared" si="12"/>
        <v>0</v>
      </c>
      <c r="F132" s="15">
        <f t="shared" si="11"/>
        <v>0</v>
      </c>
    </row>
    <row r="133" ht="15.75" spans="1:6">
      <c r="A133" s="67">
        <v>20405</v>
      </c>
      <c r="B133" s="68" t="s">
        <v>178</v>
      </c>
      <c r="C133" s="69">
        <v>0</v>
      </c>
      <c r="D133" s="69">
        <v>0</v>
      </c>
      <c r="E133" s="69">
        <f t="shared" si="12"/>
        <v>0</v>
      </c>
      <c r="F133" s="15">
        <f t="shared" si="11"/>
        <v>0</v>
      </c>
    </row>
    <row r="134" ht="15.75" spans="1:6">
      <c r="A134" s="68">
        <v>2040501</v>
      </c>
      <c r="B134" s="70" t="s">
        <v>99</v>
      </c>
      <c r="C134" s="69">
        <v>0</v>
      </c>
      <c r="D134" s="69">
        <v>0</v>
      </c>
      <c r="E134" s="69">
        <f t="shared" si="12"/>
        <v>0</v>
      </c>
      <c r="F134" s="15">
        <f t="shared" ref="F134:F197" si="21">C134+D134-E134</f>
        <v>0</v>
      </c>
    </row>
    <row r="135" ht="15.75" spans="1:6">
      <c r="A135" s="68">
        <v>2040506</v>
      </c>
      <c r="B135" s="70" t="s">
        <v>179</v>
      </c>
      <c r="C135" s="69">
        <v>0</v>
      </c>
      <c r="D135" s="69">
        <v>0</v>
      </c>
      <c r="E135" s="69">
        <f t="shared" si="12"/>
        <v>0</v>
      </c>
      <c r="F135" s="15">
        <f t="shared" si="21"/>
        <v>0</v>
      </c>
    </row>
    <row r="136" ht="15.75" spans="1:6">
      <c r="A136" s="67">
        <v>20406</v>
      </c>
      <c r="B136" s="68" t="s">
        <v>180</v>
      </c>
      <c r="C136" s="69">
        <f>SUM(C137:C144)</f>
        <v>312</v>
      </c>
      <c r="D136" s="69">
        <f t="shared" ref="D136" si="22">SUM(D137:D144)</f>
        <v>-20</v>
      </c>
      <c r="E136" s="69">
        <f t="shared" ref="E136:E199" si="23">C136+D136</f>
        <v>292</v>
      </c>
      <c r="F136" s="15">
        <f t="shared" si="21"/>
        <v>0</v>
      </c>
    </row>
    <row r="137" ht="15.75" spans="1:6">
      <c r="A137" s="68">
        <v>2040601</v>
      </c>
      <c r="B137" s="70" t="s">
        <v>99</v>
      </c>
      <c r="C137" s="69">
        <v>185</v>
      </c>
      <c r="D137" s="69">
        <v>0</v>
      </c>
      <c r="E137" s="69">
        <f t="shared" si="23"/>
        <v>185</v>
      </c>
      <c r="F137" s="15">
        <f t="shared" si="21"/>
        <v>0</v>
      </c>
    </row>
    <row r="138" ht="15.75" spans="1:6">
      <c r="A138" s="68">
        <v>2040604</v>
      </c>
      <c r="B138" s="70" t="s">
        <v>181</v>
      </c>
      <c r="C138" s="69">
        <v>10</v>
      </c>
      <c r="D138" s="69">
        <v>-5</v>
      </c>
      <c r="E138" s="69">
        <f t="shared" si="23"/>
        <v>5</v>
      </c>
      <c r="F138" s="15">
        <f t="shared" si="21"/>
        <v>0</v>
      </c>
    </row>
    <row r="139" ht="15.75" spans="1:6">
      <c r="A139" s="68">
        <v>2040605</v>
      </c>
      <c r="B139" s="70" t="s">
        <v>182</v>
      </c>
      <c r="C139" s="69">
        <v>10</v>
      </c>
      <c r="D139" s="69">
        <v>-5</v>
      </c>
      <c r="E139" s="69">
        <f t="shared" si="23"/>
        <v>5</v>
      </c>
      <c r="F139" s="15">
        <f t="shared" si="21"/>
        <v>0</v>
      </c>
    </row>
    <row r="140" ht="15.75" spans="1:6">
      <c r="A140" s="68">
        <v>2040607</v>
      </c>
      <c r="B140" s="70" t="s">
        <v>183</v>
      </c>
      <c r="C140" s="69">
        <v>5</v>
      </c>
      <c r="D140" s="69">
        <v>-1</v>
      </c>
      <c r="E140" s="69">
        <f t="shared" si="23"/>
        <v>4</v>
      </c>
      <c r="F140" s="15">
        <f t="shared" si="21"/>
        <v>0</v>
      </c>
    </row>
    <row r="141" ht="15.75" spans="1:6">
      <c r="A141" s="68">
        <v>2040610</v>
      </c>
      <c r="B141" s="70" t="s">
        <v>184</v>
      </c>
      <c r="C141" s="69">
        <v>15</v>
      </c>
      <c r="D141" s="69">
        <v>-9</v>
      </c>
      <c r="E141" s="69">
        <f t="shared" si="23"/>
        <v>6</v>
      </c>
      <c r="F141" s="15">
        <f t="shared" si="21"/>
        <v>0</v>
      </c>
    </row>
    <row r="142" ht="15.75" spans="1:6">
      <c r="A142" s="68">
        <v>2040612</v>
      </c>
      <c r="B142" s="70" t="s">
        <v>185</v>
      </c>
      <c r="C142" s="69">
        <v>5</v>
      </c>
      <c r="D142" s="69">
        <v>0</v>
      </c>
      <c r="E142" s="69">
        <f t="shared" si="23"/>
        <v>5</v>
      </c>
      <c r="F142" s="15">
        <f t="shared" si="21"/>
        <v>0</v>
      </c>
    </row>
    <row r="143" ht="15.75" spans="1:6">
      <c r="A143" s="68">
        <v>2040650</v>
      </c>
      <c r="B143" s="70" t="s">
        <v>100</v>
      </c>
      <c r="C143" s="69">
        <v>82</v>
      </c>
      <c r="D143" s="69">
        <v>0</v>
      </c>
      <c r="E143" s="69">
        <f t="shared" si="23"/>
        <v>82</v>
      </c>
      <c r="F143" s="15">
        <f t="shared" si="21"/>
        <v>0</v>
      </c>
    </row>
    <row r="144" ht="15.75" spans="1:6">
      <c r="A144" s="68">
        <v>2040699</v>
      </c>
      <c r="B144" s="70" t="s">
        <v>186</v>
      </c>
      <c r="C144" s="69">
        <v>0</v>
      </c>
      <c r="D144" s="69">
        <v>0</v>
      </c>
      <c r="E144" s="69">
        <f t="shared" si="23"/>
        <v>0</v>
      </c>
      <c r="F144" s="15">
        <f t="shared" si="21"/>
        <v>0</v>
      </c>
    </row>
    <row r="145" ht="15.75" spans="1:6">
      <c r="A145" s="67">
        <v>20408</v>
      </c>
      <c r="B145" s="68" t="s">
        <v>187</v>
      </c>
      <c r="C145" s="69">
        <v>0</v>
      </c>
      <c r="D145" s="69">
        <v>0</v>
      </c>
      <c r="E145" s="69">
        <f t="shared" si="23"/>
        <v>0</v>
      </c>
      <c r="F145" s="15">
        <f t="shared" si="21"/>
        <v>0</v>
      </c>
    </row>
    <row r="146" ht="15.75" spans="1:6">
      <c r="A146" s="68">
        <v>2040801</v>
      </c>
      <c r="B146" s="70" t="s">
        <v>99</v>
      </c>
      <c r="C146" s="69">
        <v>0</v>
      </c>
      <c r="D146" s="69">
        <v>0</v>
      </c>
      <c r="E146" s="69">
        <f t="shared" si="23"/>
        <v>0</v>
      </c>
      <c r="F146" s="15">
        <f t="shared" si="21"/>
        <v>0</v>
      </c>
    </row>
    <row r="147" ht="15.75" spans="1:6">
      <c r="A147" s="68">
        <v>2040804</v>
      </c>
      <c r="B147" s="70" t="s">
        <v>188</v>
      </c>
      <c r="C147" s="69">
        <v>0</v>
      </c>
      <c r="D147" s="69">
        <v>0</v>
      </c>
      <c r="E147" s="69">
        <f t="shared" si="23"/>
        <v>0</v>
      </c>
      <c r="F147" s="15">
        <f t="shared" si="21"/>
        <v>0</v>
      </c>
    </row>
    <row r="148" ht="15.75" spans="1:6">
      <c r="A148" s="68">
        <v>2040850</v>
      </c>
      <c r="B148" s="70" t="s">
        <v>100</v>
      </c>
      <c r="C148" s="69">
        <v>0</v>
      </c>
      <c r="D148" s="69">
        <v>0</v>
      </c>
      <c r="E148" s="69">
        <f t="shared" si="23"/>
        <v>0</v>
      </c>
      <c r="F148" s="15">
        <f t="shared" si="21"/>
        <v>0</v>
      </c>
    </row>
    <row r="149" ht="15.75" spans="1:6">
      <c r="A149" s="67">
        <v>20499</v>
      </c>
      <c r="B149" s="68" t="s">
        <v>189</v>
      </c>
      <c r="C149" s="69">
        <v>0</v>
      </c>
      <c r="D149" s="69">
        <v>0</v>
      </c>
      <c r="E149" s="69">
        <f t="shared" si="23"/>
        <v>0</v>
      </c>
      <c r="F149" s="15">
        <f t="shared" si="21"/>
        <v>0</v>
      </c>
    </row>
    <row r="150" ht="15.75" spans="1:6">
      <c r="A150" s="68">
        <v>2049999</v>
      </c>
      <c r="B150" s="70" t="s">
        <v>189</v>
      </c>
      <c r="C150" s="69">
        <v>0</v>
      </c>
      <c r="D150" s="69">
        <v>0</v>
      </c>
      <c r="E150" s="69">
        <f t="shared" si="23"/>
        <v>0</v>
      </c>
      <c r="F150" s="15">
        <f t="shared" si="21"/>
        <v>0</v>
      </c>
    </row>
    <row r="151" ht="15.75" spans="1:6">
      <c r="A151" s="65">
        <v>205</v>
      </c>
      <c r="B151" s="65" t="s">
        <v>190</v>
      </c>
      <c r="C151" s="66">
        <f>SUM(C152,C155,C162,C166,C168)</f>
        <v>14050</v>
      </c>
      <c r="D151" s="66">
        <f t="shared" ref="D151" si="24">SUM(D152,D155,D162,D166,D168)</f>
        <v>-556</v>
      </c>
      <c r="E151" s="66">
        <f t="shared" si="23"/>
        <v>13494</v>
      </c>
      <c r="F151" s="15">
        <f t="shared" si="21"/>
        <v>0</v>
      </c>
    </row>
    <row r="152" ht="15.75" spans="1:6">
      <c r="A152" s="67">
        <v>20501</v>
      </c>
      <c r="B152" s="68" t="s">
        <v>191</v>
      </c>
      <c r="C152" s="69">
        <f>SUM(C153:C154)</f>
        <v>342</v>
      </c>
      <c r="D152" s="69">
        <f t="shared" ref="D152" si="25">SUM(D153:D154)</f>
        <v>-11</v>
      </c>
      <c r="E152" s="69">
        <f t="shared" si="23"/>
        <v>331</v>
      </c>
      <c r="F152" s="15">
        <f t="shared" si="21"/>
        <v>0</v>
      </c>
    </row>
    <row r="153" ht="15.75" spans="1:6">
      <c r="A153" s="68">
        <v>2050101</v>
      </c>
      <c r="B153" s="70" t="s">
        <v>99</v>
      </c>
      <c r="C153" s="69">
        <v>22</v>
      </c>
      <c r="D153" s="69">
        <v>0</v>
      </c>
      <c r="E153" s="69">
        <f t="shared" si="23"/>
        <v>22</v>
      </c>
      <c r="F153" s="15">
        <f t="shared" si="21"/>
        <v>0</v>
      </c>
    </row>
    <row r="154" ht="15.75" spans="1:6">
      <c r="A154" s="68">
        <v>2050199</v>
      </c>
      <c r="B154" s="70" t="s">
        <v>192</v>
      </c>
      <c r="C154" s="69">
        <v>320</v>
      </c>
      <c r="D154" s="69">
        <v>-11</v>
      </c>
      <c r="E154" s="69">
        <f t="shared" si="23"/>
        <v>309</v>
      </c>
      <c r="F154" s="15">
        <f t="shared" si="21"/>
        <v>0</v>
      </c>
    </row>
    <row r="155" ht="15.75" spans="1:6">
      <c r="A155" s="67">
        <v>20502</v>
      </c>
      <c r="B155" s="68" t="s">
        <v>193</v>
      </c>
      <c r="C155" s="69">
        <f>SUM(C156:C161)</f>
        <v>10972</v>
      </c>
      <c r="D155" s="69">
        <f t="shared" ref="D155" si="26">SUM(D156:D161)</f>
        <v>224</v>
      </c>
      <c r="E155" s="69">
        <f t="shared" si="23"/>
        <v>11196</v>
      </c>
      <c r="F155" s="15">
        <f t="shared" si="21"/>
        <v>0</v>
      </c>
    </row>
    <row r="156" ht="15.75" spans="1:6">
      <c r="A156" s="68">
        <v>2050201</v>
      </c>
      <c r="B156" s="70" t="s">
        <v>194</v>
      </c>
      <c r="C156" s="69">
        <v>1148</v>
      </c>
      <c r="D156" s="69">
        <f>-339-58-2</f>
        <v>-399</v>
      </c>
      <c r="E156" s="69">
        <f t="shared" si="23"/>
        <v>749</v>
      </c>
      <c r="F156" s="15">
        <f t="shared" si="21"/>
        <v>0</v>
      </c>
    </row>
    <row r="157" ht="15.75" spans="1:6">
      <c r="A157" s="68">
        <v>2050202</v>
      </c>
      <c r="B157" s="70" t="s">
        <v>195</v>
      </c>
      <c r="C157" s="69">
        <v>5721</v>
      </c>
      <c r="D157" s="69">
        <v>833</v>
      </c>
      <c r="E157" s="69">
        <f t="shared" si="23"/>
        <v>6554</v>
      </c>
      <c r="F157" s="15">
        <f t="shared" si="21"/>
        <v>0</v>
      </c>
    </row>
    <row r="158" ht="15.75" spans="1:6">
      <c r="A158" s="68">
        <v>2050203</v>
      </c>
      <c r="B158" s="70" t="s">
        <v>196</v>
      </c>
      <c r="C158" s="69">
        <v>1447</v>
      </c>
      <c r="D158" s="69">
        <v>-17</v>
      </c>
      <c r="E158" s="69">
        <f t="shared" si="23"/>
        <v>1430</v>
      </c>
      <c r="F158" s="15">
        <f t="shared" si="21"/>
        <v>0</v>
      </c>
    </row>
    <row r="159" ht="15.75" spans="1:6">
      <c r="A159" s="68">
        <v>2050204</v>
      </c>
      <c r="B159" s="70" t="s">
        <v>197</v>
      </c>
      <c r="C159" s="69">
        <v>177</v>
      </c>
      <c r="D159" s="69">
        <v>0</v>
      </c>
      <c r="E159" s="69">
        <f t="shared" si="23"/>
        <v>177</v>
      </c>
      <c r="F159" s="15">
        <f t="shared" si="21"/>
        <v>0</v>
      </c>
    </row>
    <row r="160" ht="15.75" spans="1:6">
      <c r="A160" s="68">
        <v>2050205</v>
      </c>
      <c r="B160" s="70" t="s">
        <v>198</v>
      </c>
      <c r="C160" s="69">
        <v>0</v>
      </c>
      <c r="D160" s="69">
        <v>0</v>
      </c>
      <c r="E160" s="69">
        <f t="shared" si="23"/>
        <v>0</v>
      </c>
      <c r="F160" s="15">
        <f t="shared" si="21"/>
        <v>0</v>
      </c>
    </row>
    <row r="161" ht="15.75" spans="1:6">
      <c r="A161" s="68">
        <v>2050299</v>
      </c>
      <c r="B161" s="70" t="s">
        <v>199</v>
      </c>
      <c r="C161" s="69">
        <v>2479</v>
      </c>
      <c r="D161" s="69">
        <v>-193</v>
      </c>
      <c r="E161" s="69">
        <f t="shared" si="23"/>
        <v>2286</v>
      </c>
      <c r="F161" s="15">
        <f t="shared" si="21"/>
        <v>0</v>
      </c>
    </row>
    <row r="162" ht="15.75" spans="1:6">
      <c r="A162" s="67">
        <v>20503</v>
      </c>
      <c r="B162" s="68" t="s">
        <v>200</v>
      </c>
      <c r="C162" s="69">
        <f>SUM(C163:C165)</f>
        <v>356</v>
      </c>
      <c r="D162" s="69">
        <f t="shared" ref="D162" si="27">SUM(D163:D165)</f>
        <v>0</v>
      </c>
      <c r="E162" s="69">
        <f t="shared" si="23"/>
        <v>356</v>
      </c>
      <c r="F162" s="15">
        <f t="shared" si="21"/>
        <v>0</v>
      </c>
    </row>
    <row r="163" ht="15.75" spans="1:6">
      <c r="A163" s="68">
        <v>2050302</v>
      </c>
      <c r="B163" s="70" t="s">
        <v>201</v>
      </c>
      <c r="C163" s="69">
        <v>100</v>
      </c>
      <c r="D163" s="69">
        <v>0</v>
      </c>
      <c r="E163" s="69">
        <f t="shared" si="23"/>
        <v>100</v>
      </c>
      <c r="F163" s="15">
        <f t="shared" si="21"/>
        <v>0</v>
      </c>
    </row>
    <row r="164" ht="15.75" spans="1:6">
      <c r="A164" s="68">
        <v>2050303</v>
      </c>
      <c r="B164" s="70" t="s">
        <v>202</v>
      </c>
      <c r="C164" s="69">
        <v>256</v>
      </c>
      <c r="D164" s="69">
        <v>0</v>
      </c>
      <c r="E164" s="69">
        <f t="shared" si="23"/>
        <v>256</v>
      </c>
      <c r="F164" s="15">
        <f t="shared" si="21"/>
        <v>0</v>
      </c>
    </row>
    <row r="165" ht="15.75" spans="1:6">
      <c r="A165" s="68">
        <v>2050305</v>
      </c>
      <c r="B165" s="70" t="s">
        <v>203</v>
      </c>
      <c r="C165" s="69">
        <v>0</v>
      </c>
      <c r="D165" s="69">
        <v>0</v>
      </c>
      <c r="E165" s="69">
        <f t="shared" si="23"/>
        <v>0</v>
      </c>
      <c r="F165" s="15">
        <f t="shared" si="21"/>
        <v>0</v>
      </c>
    </row>
    <row r="166" ht="15.75" spans="1:6">
      <c r="A166" s="67">
        <v>20507</v>
      </c>
      <c r="B166" s="68" t="s">
        <v>204</v>
      </c>
      <c r="C166" s="69">
        <v>0</v>
      </c>
      <c r="D166" s="69">
        <v>0</v>
      </c>
      <c r="E166" s="69">
        <f t="shared" si="23"/>
        <v>0</v>
      </c>
      <c r="F166" s="15">
        <f t="shared" si="21"/>
        <v>0</v>
      </c>
    </row>
    <row r="167" ht="15.75" spans="1:6">
      <c r="A167" s="68">
        <v>2050701</v>
      </c>
      <c r="B167" s="70" t="s">
        <v>205</v>
      </c>
      <c r="C167" s="69">
        <v>0</v>
      </c>
      <c r="D167" s="69">
        <v>0</v>
      </c>
      <c r="E167" s="69">
        <f t="shared" si="23"/>
        <v>0</v>
      </c>
      <c r="F167" s="15">
        <f t="shared" si="21"/>
        <v>0</v>
      </c>
    </row>
    <row r="168" ht="15.75" spans="1:6">
      <c r="A168" s="67">
        <v>20509</v>
      </c>
      <c r="B168" s="68" t="s">
        <v>206</v>
      </c>
      <c r="C168" s="69">
        <f>SUM(C169)</f>
        <v>2380</v>
      </c>
      <c r="D168" s="69">
        <f t="shared" ref="D168" si="28">SUM(D169)</f>
        <v>-769</v>
      </c>
      <c r="E168" s="69">
        <f t="shared" si="23"/>
        <v>1611</v>
      </c>
      <c r="F168" s="15">
        <f t="shared" si="21"/>
        <v>0</v>
      </c>
    </row>
    <row r="169" ht="15.75" spans="1:6">
      <c r="A169" s="68">
        <v>2050999</v>
      </c>
      <c r="B169" s="70" t="s">
        <v>207</v>
      </c>
      <c r="C169" s="69">
        <v>2380</v>
      </c>
      <c r="D169" s="69">
        <v>-769</v>
      </c>
      <c r="E169" s="69">
        <f t="shared" si="23"/>
        <v>1611</v>
      </c>
      <c r="F169" s="15">
        <f t="shared" si="21"/>
        <v>0</v>
      </c>
    </row>
    <row r="170" ht="15.75" spans="1:6">
      <c r="A170" s="65">
        <v>206</v>
      </c>
      <c r="B170" s="65" t="s">
        <v>208</v>
      </c>
      <c r="C170" s="66">
        <f>SUM(C171,C174,C178,C181,C184,C186,C190,C192)</f>
        <v>2045</v>
      </c>
      <c r="D170" s="66">
        <f t="shared" ref="D170" si="29">SUM(D171,D174,D178,D181,D184,D186,D190,D192)</f>
        <v>-35</v>
      </c>
      <c r="E170" s="66">
        <f t="shared" si="23"/>
        <v>2010</v>
      </c>
      <c r="F170" s="15">
        <f t="shared" si="21"/>
        <v>0</v>
      </c>
    </row>
    <row r="171" ht="15.75" spans="1:6">
      <c r="A171" s="67">
        <v>20601</v>
      </c>
      <c r="B171" s="68" t="s">
        <v>209</v>
      </c>
      <c r="C171" s="69">
        <f>SUM(C172:C173)</f>
        <v>25</v>
      </c>
      <c r="D171" s="69">
        <f t="shared" ref="D171" si="30">SUM(D172:D173)</f>
        <v>-15</v>
      </c>
      <c r="E171" s="69">
        <f t="shared" si="23"/>
        <v>10</v>
      </c>
      <c r="F171" s="15">
        <f t="shared" si="21"/>
        <v>0</v>
      </c>
    </row>
    <row r="172" ht="15.75" spans="1:6">
      <c r="A172" s="68">
        <v>2060101</v>
      </c>
      <c r="B172" s="70" t="s">
        <v>99</v>
      </c>
      <c r="C172" s="69">
        <v>25</v>
      </c>
      <c r="D172" s="69">
        <v>-15</v>
      </c>
      <c r="E172" s="69">
        <f t="shared" si="23"/>
        <v>10</v>
      </c>
      <c r="F172" s="15">
        <f t="shared" si="21"/>
        <v>0</v>
      </c>
    </row>
    <row r="173" ht="15.75" spans="1:6">
      <c r="A173" s="68">
        <v>2060199</v>
      </c>
      <c r="B173" s="70" t="s">
        <v>210</v>
      </c>
      <c r="C173" s="69">
        <v>0</v>
      </c>
      <c r="D173" s="69">
        <v>0</v>
      </c>
      <c r="E173" s="69">
        <f t="shared" si="23"/>
        <v>0</v>
      </c>
      <c r="F173" s="15">
        <f t="shared" si="21"/>
        <v>0</v>
      </c>
    </row>
    <row r="174" ht="15.75" spans="1:6">
      <c r="A174" s="67">
        <v>20602</v>
      </c>
      <c r="B174" s="68" t="s">
        <v>211</v>
      </c>
      <c r="C174" s="69">
        <v>0</v>
      </c>
      <c r="D174" s="69">
        <v>0</v>
      </c>
      <c r="E174" s="69">
        <f t="shared" si="23"/>
        <v>0</v>
      </c>
      <c r="F174" s="15">
        <f t="shared" si="21"/>
        <v>0</v>
      </c>
    </row>
    <row r="175" ht="15.75" spans="1:6">
      <c r="A175" s="68">
        <v>2060201</v>
      </c>
      <c r="B175" s="70" t="s">
        <v>212</v>
      </c>
      <c r="C175" s="69">
        <v>0</v>
      </c>
      <c r="D175" s="69">
        <v>0</v>
      </c>
      <c r="E175" s="69">
        <f t="shared" si="23"/>
        <v>0</v>
      </c>
      <c r="F175" s="15">
        <f t="shared" si="21"/>
        <v>0</v>
      </c>
    </row>
    <row r="176" ht="15.75" spans="1:6">
      <c r="A176" s="68">
        <v>2060203</v>
      </c>
      <c r="B176" s="70" t="s">
        <v>213</v>
      </c>
      <c r="C176" s="69">
        <v>0</v>
      </c>
      <c r="D176" s="69">
        <v>0</v>
      </c>
      <c r="E176" s="69">
        <f t="shared" si="23"/>
        <v>0</v>
      </c>
      <c r="F176" s="15">
        <f t="shared" si="21"/>
        <v>0</v>
      </c>
    </row>
    <row r="177" ht="15.75" spans="1:6">
      <c r="A177" s="68">
        <v>2060299</v>
      </c>
      <c r="B177" s="70" t="s">
        <v>214</v>
      </c>
      <c r="C177" s="69">
        <v>0</v>
      </c>
      <c r="D177" s="69">
        <v>0</v>
      </c>
      <c r="E177" s="69">
        <f t="shared" si="23"/>
        <v>0</v>
      </c>
      <c r="F177" s="15">
        <f t="shared" si="21"/>
        <v>0</v>
      </c>
    </row>
    <row r="178" ht="15.75" spans="1:6">
      <c r="A178" s="67">
        <v>20603</v>
      </c>
      <c r="B178" s="68" t="s">
        <v>215</v>
      </c>
      <c r="C178" s="69">
        <v>0</v>
      </c>
      <c r="D178" s="69">
        <v>0</v>
      </c>
      <c r="E178" s="69">
        <f t="shared" si="23"/>
        <v>0</v>
      </c>
      <c r="F178" s="15">
        <f t="shared" si="21"/>
        <v>0</v>
      </c>
    </row>
    <row r="179" ht="15.75" spans="1:6">
      <c r="A179" s="68">
        <v>2060301</v>
      </c>
      <c r="B179" s="70" t="s">
        <v>212</v>
      </c>
      <c r="C179" s="69">
        <v>0</v>
      </c>
      <c r="D179" s="69">
        <v>0</v>
      </c>
      <c r="E179" s="69">
        <f t="shared" si="23"/>
        <v>0</v>
      </c>
      <c r="F179" s="15">
        <f t="shared" si="21"/>
        <v>0</v>
      </c>
    </row>
    <row r="180" ht="15.75" spans="1:6">
      <c r="A180" s="68">
        <v>2060399</v>
      </c>
      <c r="B180" s="70" t="s">
        <v>216</v>
      </c>
      <c r="C180" s="69">
        <v>0</v>
      </c>
      <c r="D180" s="69">
        <v>0</v>
      </c>
      <c r="E180" s="69">
        <f t="shared" si="23"/>
        <v>0</v>
      </c>
      <c r="F180" s="15">
        <f t="shared" si="21"/>
        <v>0</v>
      </c>
    </row>
    <row r="181" ht="15.75" spans="1:6">
      <c r="A181" s="67">
        <v>20604</v>
      </c>
      <c r="B181" s="68" t="s">
        <v>217</v>
      </c>
      <c r="C181" s="69">
        <f>SUM(C182:C183)</f>
        <v>2020</v>
      </c>
      <c r="D181" s="69">
        <f t="shared" ref="D181" si="31">SUM(D182:D183)</f>
        <v>-20</v>
      </c>
      <c r="E181" s="69">
        <f t="shared" si="23"/>
        <v>2000</v>
      </c>
      <c r="F181" s="15">
        <f t="shared" si="21"/>
        <v>0</v>
      </c>
    </row>
    <row r="182" ht="15.75" spans="1:6">
      <c r="A182" s="68">
        <v>2060404</v>
      </c>
      <c r="B182" s="70" t="s">
        <v>218</v>
      </c>
      <c r="C182" s="69">
        <v>0</v>
      </c>
      <c r="D182" s="69">
        <v>0</v>
      </c>
      <c r="E182" s="69">
        <f t="shared" si="23"/>
        <v>0</v>
      </c>
      <c r="F182" s="15">
        <f t="shared" si="21"/>
        <v>0</v>
      </c>
    </row>
    <row r="183" ht="15.75" spans="1:6">
      <c r="A183" s="68">
        <v>2060499</v>
      </c>
      <c r="B183" s="70" t="s">
        <v>219</v>
      </c>
      <c r="C183" s="69">
        <v>2020</v>
      </c>
      <c r="D183" s="69">
        <v>-20</v>
      </c>
      <c r="E183" s="69">
        <f t="shared" si="23"/>
        <v>2000</v>
      </c>
      <c r="F183" s="15">
        <f t="shared" si="21"/>
        <v>0</v>
      </c>
    </row>
    <row r="184" ht="15.75" spans="1:6">
      <c r="A184" s="67">
        <v>20605</v>
      </c>
      <c r="B184" s="68" t="s">
        <v>220</v>
      </c>
      <c r="C184" s="69">
        <v>0</v>
      </c>
      <c r="D184" s="69">
        <v>0</v>
      </c>
      <c r="E184" s="69">
        <f t="shared" si="23"/>
        <v>0</v>
      </c>
      <c r="F184" s="15">
        <f t="shared" si="21"/>
        <v>0</v>
      </c>
    </row>
    <row r="185" ht="15.75" spans="1:6">
      <c r="A185" s="68">
        <v>2060599</v>
      </c>
      <c r="B185" s="70" t="s">
        <v>221</v>
      </c>
      <c r="C185" s="69">
        <v>0</v>
      </c>
      <c r="D185" s="69">
        <v>0</v>
      </c>
      <c r="E185" s="69">
        <f t="shared" si="23"/>
        <v>0</v>
      </c>
      <c r="F185" s="15">
        <f t="shared" si="21"/>
        <v>0</v>
      </c>
    </row>
    <row r="186" ht="15.75" spans="1:6">
      <c r="A186" s="67">
        <v>20607</v>
      </c>
      <c r="B186" s="68" t="s">
        <v>222</v>
      </c>
      <c r="C186" s="69">
        <v>0</v>
      </c>
      <c r="D186" s="69">
        <v>0</v>
      </c>
      <c r="E186" s="69">
        <f t="shared" si="23"/>
        <v>0</v>
      </c>
      <c r="F186" s="15">
        <f t="shared" si="21"/>
        <v>0</v>
      </c>
    </row>
    <row r="187" ht="15.75" spans="1:6">
      <c r="A187" s="68">
        <v>2060701</v>
      </c>
      <c r="B187" s="70" t="s">
        <v>212</v>
      </c>
      <c r="C187" s="69">
        <v>0</v>
      </c>
      <c r="D187" s="69">
        <v>0</v>
      </c>
      <c r="E187" s="69">
        <f t="shared" si="23"/>
        <v>0</v>
      </c>
      <c r="F187" s="15">
        <f t="shared" si="21"/>
        <v>0</v>
      </c>
    </row>
    <row r="188" ht="15.75" spans="1:6">
      <c r="A188" s="68">
        <v>2060702</v>
      </c>
      <c r="B188" s="70" t="s">
        <v>223</v>
      </c>
      <c r="C188" s="69">
        <v>0</v>
      </c>
      <c r="D188" s="69">
        <v>0</v>
      </c>
      <c r="E188" s="69">
        <f t="shared" si="23"/>
        <v>0</v>
      </c>
      <c r="F188" s="15">
        <f t="shared" si="21"/>
        <v>0</v>
      </c>
    </row>
    <row r="189" ht="15.75" spans="1:6">
      <c r="A189" s="68">
        <v>2060705</v>
      </c>
      <c r="B189" s="70" t="s">
        <v>224</v>
      </c>
      <c r="C189" s="69">
        <v>0</v>
      </c>
      <c r="D189" s="69">
        <v>0</v>
      </c>
      <c r="E189" s="69">
        <f t="shared" si="23"/>
        <v>0</v>
      </c>
      <c r="F189" s="15">
        <f t="shared" si="21"/>
        <v>0</v>
      </c>
    </row>
    <row r="190" ht="15.75" spans="1:6">
      <c r="A190" s="67">
        <v>20609</v>
      </c>
      <c r="B190" s="68" t="s">
        <v>225</v>
      </c>
      <c r="C190" s="69">
        <v>0</v>
      </c>
      <c r="D190" s="69">
        <v>0</v>
      </c>
      <c r="E190" s="69">
        <f t="shared" si="23"/>
        <v>0</v>
      </c>
      <c r="F190" s="15">
        <f t="shared" si="21"/>
        <v>0</v>
      </c>
    </row>
    <row r="191" ht="15.75" spans="1:6">
      <c r="A191" s="68">
        <v>2060901</v>
      </c>
      <c r="B191" s="70" t="s">
        <v>226</v>
      </c>
      <c r="C191" s="69">
        <v>0</v>
      </c>
      <c r="D191" s="69">
        <v>0</v>
      </c>
      <c r="E191" s="69">
        <f t="shared" si="23"/>
        <v>0</v>
      </c>
      <c r="F191" s="15">
        <f t="shared" si="21"/>
        <v>0</v>
      </c>
    </row>
    <row r="192" ht="15.75" spans="1:6">
      <c r="A192" s="67">
        <v>20699</v>
      </c>
      <c r="B192" s="68" t="s">
        <v>227</v>
      </c>
      <c r="C192" s="69">
        <v>0</v>
      </c>
      <c r="D192" s="69">
        <v>0</v>
      </c>
      <c r="E192" s="69">
        <f t="shared" si="23"/>
        <v>0</v>
      </c>
      <c r="F192" s="15">
        <f t="shared" si="21"/>
        <v>0</v>
      </c>
    </row>
    <row r="193" ht="15.75" spans="1:6">
      <c r="A193" s="68">
        <v>2069999</v>
      </c>
      <c r="B193" s="70" t="s">
        <v>227</v>
      </c>
      <c r="C193" s="69">
        <v>0</v>
      </c>
      <c r="D193" s="69">
        <v>0</v>
      </c>
      <c r="E193" s="69">
        <f t="shared" si="23"/>
        <v>0</v>
      </c>
      <c r="F193" s="15">
        <f t="shared" si="21"/>
        <v>0</v>
      </c>
    </row>
    <row r="194" ht="15.75" spans="1:6">
      <c r="A194" s="65">
        <v>207</v>
      </c>
      <c r="B194" s="65" t="s">
        <v>228</v>
      </c>
      <c r="C194" s="66">
        <f>SUM(C195,C203,C206,C213,C215,C219)</f>
        <v>51</v>
      </c>
      <c r="D194" s="66">
        <f t="shared" ref="D194" si="32">SUM(D195,D203,D206,D213,D215,D219)</f>
        <v>12</v>
      </c>
      <c r="E194" s="66">
        <f t="shared" si="23"/>
        <v>63</v>
      </c>
      <c r="F194" s="15">
        <f t="shared" si="21"/>
        <v>0</v>
      </c>
    </row>
    <row r="195" ht="15.75" spans="1:6">
      <c r="A195" s="67">
        <v>20701</v>
      </c>
      <c r="B195" s="68" t="s">
        <v>229</v>
      </c>
      <c r="C195" s="69">
        <f>SUM(C196:C202)</f>
        <v>36</v>
      </c>
      <c r="D195" s="69">
        <f t="shared" ref="D195" si="33">SUM(D196:D202)</f>
        <v>7</v>
      </c>
      <c r="E195" s="69">
        <f t="shared" si="23"/>
        <v>43</v>
      </c>
      <c r="F195" s="15">
        <f t="shared" si="21"/>
        <v>0</v>
      </c>
    </row>
    <row r="196" ht="15.75" spans="1:6">
      <c r="A196" s="68">
        <v>2070101</v>
      </c>
      <c r="B196" s="70" t="s">
        <v>99</v>
      </c>
      <c r="C196" s="69">
        <v>26</v>
      </c>
      <c r="D196" s="69">
        <v>7</v>
      </c>
      <c r="E196" s="69">
        <f t="shared" si="23"/>
        <v>33</v>
      </c>
      <c r="F196" s="15">
        <f t="shared" si="21"/>
        <v>0</v>
      </c>
    </row>
    <row r="197" ht="15.75" spans="1:6">
      <c r="A197" s="68">
        <v>2070104</v>
      </c>
      <c r="B197" s="70" t="s">
        <v>230</v>
      </c>
      <c r="C197" s="69">
        <v>0</v>
      </c>
      <c r="D197" s="69">
        <v>0</v>
      </c>
      <c r="E197" s="69">
        <f t="shared" si="23"/>
        <v>0</v>
      </c>
      <c r="F197" s="15">
        <f t="shared" si="21"/>
        <v>0</v>
      </c>
    </row>
    <row r="198" ht="15.75" spans="1:6">
      <c r="A198" s="68">
        <v>2070106</v>
      </c>
      <c r="B198" s="70" t="s">
        <v>231</v>
      </c>
      <c r="C198" s="69">
        <v>0</v>
      </c>
      <c r="D198" s="69">
        <v>0</v>
      </c>
      <c r="E198" s="69">
        <f t="shared" si="23"/>
        <v>0</v>
      </c>
      <c r="F198" s="15">
        <f t="shared" ref="F198:F261" si="34">C198+D198-E198</f>
        <v>0</v>
      </c>
    </row>
    <row r="199" ht="15.75" spans="1:6">
      <c r="A199" s="68">
        <v>2070107</v>
      </c>
      <c r="B199" s="70" t="s">
        <v>232</v>
      </c>
      <c r="C199" s="69">
        <v>0</v>
      </c>
      <c r="D199" s="69">
        <v>0</v>
      </c>
      <c r="E199" s="69">
        <f t="shared" si="23"/>
        <v>0</v>
      </c>
      <c r="F199" s="15">
        <f t="shared" si="34"/>
        <v>0</v>
      </c>
    </row>
    <row r="200" ht="15.75" spans="1:6">
      <c r="A200" s="68">
        <v>2070109</v>
      </c>
      <c r="B200" s="70" t="s">
        <v>233</v>
      </c>
      <c r="C200" s="69">
        <v>0</v>
      </c>
      <c r="D200" s="69">
        <v>0</v>
      </c>
      <c r="E200" s="69">
        <f t="shared" ref="E200:E263" si="35">C200+D200</f>
        <v>0</v>
      </c>
      <c r="F200" s="15">
        <f t="shared" si="34"/>
        <v>0</v>
      </c>
    </row>
    <row r="201" ht="15.75" spans="1:6">
      <c r="A201" s="68">
        <v>2070111</v>
      </c>
      <c r="B201" s="70" t="s">
        <v>234</v>
      </c>
      <c r="C201" s="69">
        <v>0</v>
      </c>
      <c r="D201" s="69">
        <v>0</v>
      </c>
      <c r="E201" s="69">
        <f t="shared" si="35"/>
        <v>0</v>
      </c>
      <c r="F201" s="15">
        <f t="shared" si="34"/>
        <v>0</v>
      </c>
    </row>
    <row r="202" ht="15.75" spans="1:6">
      <c r="A202" s="68">
        <v>2070199</v>
      </c>
      <c r="B202" s="70" t="s">
        <v>235</v>
      </c>
      <c r="C202" s="69">
        <v>10</v>
      </c>
      <c r="D202" s="69">
        <v>0</v>
      </c>
      <c r="E202" s="69">
        <f t="shared" si="35"/>
        <v>10</v>
      </c>
      <c r="F202" s="15">
        <f t="shared" si="34"/>
        <v>0</v>
      </c>
    </row>
    <row r="203" ht="15.75" spans="1:6">
      <c r="A203" s="67">
        <v>20702</v>
      </c>
      <c r="B203" s="68" t="s">
        <v>236</v>
      </c>
      <c r="C203" s="69">
        <v>0</v>
      </c>
      <c r="D203" s="69">
        <v>0</v>
      </c>
      <c r="E203" s="69">
        <f t="shared" si="35"/>
        <v>0</v>
      </c>
      <c r="F203" s="15">
        <f t="shared" si="34"/>
        <v>0</v>
      </c>
    </row>
    <row r="204" ht="15.75" spans="1:6">
      <c r="A204" s="68">
        <v>2070204</v>
      </c>
      <c r="B204" s="70" t="s">
        <v>237</v>
      </c>
      <c r="C204" s="69">
        <v>0</v>
      </c>
      <c r="D204" s="69">
        <v>0</v>
      </c>
      <c r="E204" s="69">
        <f t="shared" si="35"/>
        <v>0</v>
      </c>
      <c r="F204" s="15">
        <f t="shared" si="34"/>
        <v>0</v>
      </c>
    </row>
    <row r="205" ht="15.75" spans="1:6">
      <c r="A205" s="68">
        <v>2070205</v>
      </c>
      <c r="B205" s="70" t="s">
        <v>238</v>
      </c>
      <c r="C205" s="69">
        <v>0</v>
      </c>
      <c r="D205" s="69">
        <v>0</v>
      </c>
      <c r="E205" s="69">
        <f t="shared" si="35"/>
        <v>0</v>
      </c>
      <c r="F205" s="15">
        <f t="shared" si="34"/>
        <v>0</v>
      </c>
    </row>
    <row r="206" ht="15.75" spans="1:6">
      <c r="A206" s="67">
        <v>20703</v>
      </c>
      <c r="B206" s="68" t="s">
        <v>239</v>
      </c>
      <c r="C206" s="69">
        <f>SUM(C207:C212)</f>
        <v>15</v>
      </c>
      <c r="D206" s="69">
        <f t="shared" ref="D206" si="36">SUM(D207:D212)</f>
        <v>5</v>
      </c>
      <c r="E206" s="69">
        <f t="shared" si="35"/>
        <v>20</v>
      </c>
      <c r="F206" s="15">
        <f t="shared" si="34"/>
        <v>0</v>
      </c>
    </row>
    <row r="207" ht="15.75" spans="1:6">
      <c r="A207" s="68">
        <v>2070301</v>
      </c>
      <c r="B207" s="70" t="s">
        <v>99</v>
      </c>
      <c r="C207" s="69">
        <v>0</v>
      </c>
      <c r="D207" s="69">
        <v>0</v>
      </c>
      <c r="E207" s="69">
        <f t="shared" si="35"/>
        <v>0</v>
      </c>
      <c r="F207" s="15">
        <f t="shared" si="34"/>
        <v>0</v>
      </c>
    </row>
    <row r="208" ht="15.75" spans="1:6">
      <c r="A208" s="68">
        <v>2070305</v>
      </c>
      <c r="B208" s="70" t="s">
        <v>240</v>
      </c>
      <c r="C208" s="69">
        <v>15</v>
      </c>
      <c r="D208" s="69">
        <v>0</v>
      </c>
      <c r="E208" s="69">
        <f t="shared" si="35"/>
        <v>15</v>
      </c>
      <c r="F208" s="15">
        <f t="shared" si="34"/>
        <v>0</v>
      </c>
    </row>
    <row r="209" ht="15.75" spans="1:6">
      <c r="A209" s="68">
        <v>2070306</v>
      </c>
      <c r="B209" s="70" t="s">
        <v>241</v>
      </c>
      <c r="C209" s="69">
        <v>0</v>
      </c>
      <c r="D209" s="69">
        <v>0</v>
      </c>
      <c r="E209" s="69">
        <f t="shared" si="35"/>
        <v>0</v>
      </c>
      <c r="F209" s="15">
        <f t="shared" si="34"/>
        <v>0</v>
      </c>
    </row>
    <row r="210" ht="15.75" spans="1:6">
      <c r="A210" s="68">
        <v>2070307</v>
      </c>
      <c r="B210" s="70" t="s">
        <v>242</v>
      </c>
      <c r="C210" s="69">
        <v>0</v>
      </c>
      <c r="D210" s="69">
        <v>0</v>
      </c>
      <c r="E210" s="69">
        <f t="shared" si="35"/>
        <v>0</v>
      </c>
      <c r="F210" s="15">
        <f t="shared" si="34"/>
        <v>0</v>
      </c>
    </row>
    <row r="211" ht="15.75" spans="1:6">
      <c r="A211" s="68">
        <v>2070308</v>
      </c>
      <c r="B211" s="70" t="s">
        <v>243</v>
      </c>
      <c r="C211" s="69">
        <v>0</v>
      </c>
      <c r="D211" s="69">
        <v>0</v>
      </c>
      <c r="E211" s="69">
        <f t="shared" si="35"/>
        <v>0</v>
      </c>
      <c r="F211" s="15">
        <f t="shared" si="34"/>
        <v>0</v>
      </c>
    </row>
    <row r="212" ht="15.75" spans="1:6">
      <c r="A212" s="68">
        <v>2070399</v>
      </c>
      <c r="B212" s="70" t="s">
        <v>244</v>
      </c>
      <c r="C212" s="69">
        <v>0</v>
      </c>
      <c r="D212" s="69">
        <v>5</v>
      </c>
      <c r="E212" s="69">
        <f t="shared" si="35"/>
        <v>5</v>
      </c>
      <c r="F212" s="15">
        <f t="shared" si="34"/>
        <v>0</v>
      </c>
    </row>
    <row r="213" ht="15.75" spans="1:6">
      <c r="A213" s="67">
        <v>20706</v>
      </c>
      <c r="B213" s="68" t="s">
        <v>245</v>
      </c>
      <c r="C213" s="69">
        <v>0</v>
      </c>
      <c r="D213" s="69">
        <v>0</v>
      </c>
      <c r="E213" s="69">
        <f t="shared" si="35"/>
        <v>0</v>
      </c>
      <c r="F213" s="15">
        <f t="shared" si="34"/>
        <v>0</v>
      </c>
    </row>
    <row r="214" ht="15.75" spans="1:6">
      <c r="A214" s="68">
        <v>2070699</v>
      </c>
      <c r="B214" s="70" t="s">
        <v>246</v>
      </c>
      <c r="C214" s="69">
        <v>0</v>
      </c>
      <c r="D214" s="69">
        <v>0</v>
      </c>
      <c r="E214" s="69">
        <f t="shared" si="35"/>
        <v>0</v>
      </c>
      <c r="F214" s="15">
        <f t="shared" si="34"/>
        <v>0</v>
      </c>
    </row>
    <row r="215" ht="15.75" spans="1:6">
      <c r="A215" s="67">
        <v>20708</v>
      </c>
      <c r="B215" s="68" t="s">
        <v>247</v>
      </c>
      <c r="C215" s="69">
        <v>0</v>
      </c>
      <c r="D215" s="69">
        <v>0</v>
      </c>
      <c r="E215" s="69">
        <f t="shared" si="35"/>
        <v>0</v>
      </c>
      <c r="F215" s="15">
        <f t="shared" si="34"/>
        <v>0</v>
      </c>
    </row>
    <row r="216" ht="15.75" spans="1:6">
      <c r="A216" s="68">
        <v>2070807</v>
      </c>
      <c r="B216" s="70" t="s">
        <v>248</v>
      </c>
      <c r="C216" s="69">
        <v>0</v>
      </c>
      <c r="D216" s="69">
        <v>0</v>
      </c>
      <c r="E216" s="69">
        <f t="shared" si="35"/>
        <v>0</v>
      </c>
      <c r="F216" s="15">
        <f t="shared" si="34"/>
        <v>0</v>
      </c>
    </row>
    <row r="217" ht="15.75" spans="1:6">
      <c r="A217" s="68">
        <v>2070808</v>
      </c>
      <c r="B217" s="70" t="s">
        <v>249</v>
      </c>
      <c r="C217" s="69">
        <v>0</v>
      </c>
      <c r="D217" s="69">
        <v>0</v>
      </c>
      <c r="E217" s="69">
        <f t="shared" si="35"/>
        <v>0</v>
      </c>
      <c r="F217" s="15">
        <f t="shared" si="34"/>
        <v>0</v>
      </c>
    </row>
    <row r="218" ht="15.75" spans="1:6">
      <c r="A218" s="68">
        <v>2070899</v>
      </c>
      <c r="B218" s="70" t="s">
        <v>250</v>
      </c>
      <c r="C218" s="69">
        <v>0</v>
      </c>
      <c r="D218" s="69">
        <v>0</v>
      </c>
      <c r="E218" s="69">
        <f t="shared" si="35"/>
        <v>0</v>
      </c>
      <c r="F218" s="15">
        <f t="shared" si="34"/>
        <v>0</v>
      </c>
    </row>
    <row r="219" ht="15.75" spans="1:6">
      <c r="A219" s="67">
        <v>20799</v>
      </c>
      <c r="B219" s="68" t="s">
        <v>251</v>
      </c>
      <c r="C219" s="69">
        <v>0</v>
      </c>
      <c r="D219" s="69">
        <v>0</v>
      </c>
      <c r="E219" s="69">
        <f t="shared" si="35"/>
        <v>0</v>
      </c>
      <c r="F219" s="15">
        <f t="shared" si="34"/>
        <v>0</v>
      </c>
    </row>
    <row r="220" ht="15.75" spans="1:6">
      <c r="A220" s="68">
        <v>2079999</v>
      </c>
      <c r="B220" s="70" t="s">
        <v>251</v>
      </c>
      <c r="C220" s="69">
        <v>0</v>
      </c>
      <c r="D220" s="69">
        <v>0</v>
      </c>
      <c r="E220" s="69">
        <f t="shared" si="35"/>
        <v>0</v>
      </c>
      <c r="F220" s="15">
        <f t="shared" si="34"/>
        <v>0</v>
      </c>
    </row>
    <row r="221" ht="15.75" spans="1:6">
      <c r="A221" s="65">
        <v>208</v>
      </c>
      <c r="B221" s="65" t="s">
        <v>252</v>
      </c>
      <c r="C221" s="66">
        <f>SUM(C222,C232,C238,C245,C248,C251,C255,C260,C266,C268,C271,C274,C277,C279,C282,C288,C290)</f>
        <v>9935</v>
      </c>
      <c r="D221" s="66">
        <f t="shared" ref="D221" si="37">SUM(D222,D232,D238,D245,D248,D251,D255,D260,D266,D268,D271,D274,D277,D279,D282,D288,D290)</f>
        <v>-124</v>
      </c>
      <c r="E221" s="66">
        <f t="shared" si="35"/>
        <v>9811</v>
      </c>
      <c r="F221" s="15">
        <f t="shared" si="34"/>
        <v>0</v>
      </c>
    </row>
    <row r="222" ht="15.75" spans="1:6">
      <c r="A222" s="67">
        <v>20801</v>
      </c>
      <c r="B222" s="68" t="s">
        <v>253</v>
      </c>
      <c r="C222" s="69">
        <f>SUM(C223:C231)</f>
        <v>155</v>
      </c>
      <c r="D222" s="69">
        <f t="shared" ref="D222" si="38">SUM(D223:D231)</f>
        <v>12</v>
      </c>
      <c r="E222" s="69">
        <f t="shared" si="35"/>
        <v>167</v>
      </c>
      <c r="F222" s="15">
        <f t="shared" si="34"/>
        <v>0</v>
      </c>
    </row>
    <row r="223" ht="15.75" spans="1:6">
      <c r="A223" s="68">
        <v>2080101</v>
      </c>
      <c r="B223" s="70" t="s">
        <v>99</v>
      </c>
      <c r="C223" s="69">
        <v>0</v>
      </c>
      <c r="D223" s="69">
        <v>0</v>
      </c>
      <c r="E223" s="69">
        <f t="shared" si="35"/>
        <v>0</v>
      </c>
      <c r="F223" s="15">
        <f t="shared" si="34"/>
        <v>0</v>
      </c>
    </row>
    <row r="224" ht="15.75" spans="1:6">
      <c r="A224" s="68">
        <v>2080105</v>
      </c>
      <c r="B224" s="70" t="s">
        <v>254</v>
      </c>
      <c r="C224" s="69">
        <v>0</v>
      </c>
      <c r="D224" s="69">
        <v>0</v>
      </c>
      <c r="E224" s="69">
        <f t="shared" si="35"/>
        <v>0</v>
      </c>
      <c r="F224" s="15">
        <f t="shared" si="34"/>
        <v>0</v>
      </c>
    </row>
    <row r="225" ht="15.75" spans="1:6">
      <c r="A225" s="68">
        <v>2080106</v>
      </c>
      <c r="B225" s="70" t="s">
        <v>255</v>
      </c>
      <c r="C225" s="69">
        <v>0</v>
      </c>
      <c r="D225" s="69">
        <v>0</v>
      </c>
      <c r="E225" s="69">
        <f t="shared" si="35"/>
        <v>0</v>
      </c>
      <c r="F225" s="15">
        <f t="shared" si="34"/>
        <v>0</v>
      </c>
    </row>
    <row r="226" ht="15.75" spans="1:6">
      <c r="A226" s="68">
        <v>2080109</v>
      </c>
      <c r="B226" s="70" t="s">
        <v>256</v>
      </c>
      <c r="C226" s="69">
        <v>0</v>
      </c>
      <c r="D226" s="69">
        <v>0</v>
      </c>
      <c r="E226" s="69">
        <f t="shared" si="35"/>
        <v>0</v>
      </c>
      <c r="F226" s="15">
        <f t="shared" si="34"/>
        <v>0</v>
      </c>
    </row>
    <row r="227" ht="15.75" spans="1:6">
      <c r="A227" s="68">
        <v>2080111</v>
      </c>
      <c r="B227" s="70" t="s">
        <v>257</v>
      </c>
      <c r="C227" s="69">
        <v>0</v>
      </c>
      <c r="D227" s="69">
        <v>0</v>
      </c>
      <c r="E227" s="69">
        <f t="shared" si="35"/>
        <v>0</v>
      </c>
      <c r="F227" s="15">
        <f t="shared" si="34"/>
        <v>0</v>
      </c>
    </row>
    <row r="228" ht="15.75" spans="1:6">
      <c r="A228" s="68">
        <v>2080112</v>
      </c>
      <c r="B228" s="70" t="s">
        <v>258</v>
      </c>
      <c r="C228" s="69">
        <v>0</v>
      </c>
      <c r="D228" s="69">
        <v>0</v>
      </c>
      <c r="E228" s="69">
        <f t="shared" si="35"/>
        <v>0</v>
      </c>
      <c r="F228" s="15">
        <f t="shared" si="34"/>
        <v>0</v>
      </c>
    </row>
    <row r="229" ht="15.75" spans="1:6">
      <c r="A229" s="68">
        <v>2080116</v>
      </c>
      <c r="B229" s="70" t="s">
        <v>259</v>
      </c>
      <c r="C229" s="69">
        <v>66</v>
      </c>
      <c r="D229" s="69">
        <v>0</v>
      </c>
      <c r="E229" s="69">
        <f t="shared" si="35"/>
        <v>66</v>
      </c>
      <c r="F229" s="15">
        <f t="shared" si="34"/>
        <v>0</v>
      </c>
    </row>
    <row r="230" ht="15.75" spans="1:6">
      <c r="A230" s="68">
        <v>2080150</v>
      </c>
      <c r="B230" s="70" t="s">
        <v>100</v>
      </c>
      <c r="C230" s="69">
        <v>0</v>
      </c>
      <c r="D230" s="69">
        <v>0</v>
      </c>
      <c r="E230" s="69">
        <f t="shared" si="35"/>
        <v>0</v>
      </c>
      <c r="F230" s="15">
        <f t="shared" si="34"/>
        <v>0</v>
      </c>
    </row>
    <row r="231" ht="15.75" spans="1:6">
      <c r="A231" s="68">
        <v>2080199</v>
      </c>
      <c r="B231" s="70" t="s">
        <v>260</v>
      </c>
      <c r="C231" s="69">
        <v>89</v>
      </c>
      <c r="D231" s="69">
        <v>12</v>
      </c>
      <c r="E231" s="69">
        <f t="shared" si="35"/>
        <v>101</v>
      </c>
      <c r="F231" s="15">
        <f t="shared" si="34"/>
        <v>0</v>
      </c>
    </row>
    <row r="232" ht="15.75" spans="1:6">
      <c r="A232" s="67">
        <v>20802</v>
      </c>
      <c r="B232" s="68" t="s">
        <v>261</v>
      </c>
      <c r="C232" s="69">
        <f>SUM(C233:C237)</f>
        <v>2543</v>
      </c>
      <c r="D232" s="69">
        <f t="shared" ref="D232" si="39">SUM(D233:D237)</f>
        <v>-50</v>
      </c>
      <c r="E232" s="69">
        <f t="shared" si="35"/>
        <v>2493</v>
      </c>
      <c r="F232" s="15">
        <f t="shared" si="34"/>
        <v>0</v>
      </c>
    </row>
    <row r="233" ht="15.75" spans="1:6">
      <c r="A233" s="68">
        <v>2080201</v>
      </c>
      <c r="B233" s="70" t="s">
        <v>99</v>
      </c>
      <c r="C233" s="69">
        <v>40</v>
      </c>
      <c r="D233" s="69">
        <v>0</v>
      </c>
      <c r="E233" s="69">
        <f t="shared" si="35"/>
        <v>40</v>
      </c>
      <c r="F233" s="15">
        <f t="shared" si="34"/>
        <v>0</v>
      </c>
    </row>
    <row r="234" ht="15.75" spans="1:6">
      <c r="A234" s="68">
        <v>2080203</v>
      </c>
      <c r="B234" s="70" t="s">
        <v>105</v>
      </c>
      <c r="C234" s="69">
        <v>178</v>
      </c>
      <c r="D234" s="69">
        <v>0</v>
      </c>
      <c r="E234" s="69">
        <f t="shared" si="35"/>
        <v>178</v>
      </c>
      <c r="F234" s="15">
        <f t="shared" si="34"/>
        <v>0</v>
      </c>
    </row>
    <row r="235" ht="15.75" spans="1:6">
      <c r="A235" s="68">
        <v>2080206</v>
      </c>
      <c r="B235" s="70" t="s">
        <v>262</v>
      </c>
      <c r="C235" s="69">
        <v>10</v>
      </c>
      <c r="D235" s="69">
        <v>0</v>
      </c>
      <c r="E235" s="69">
        <f t="shared" si="35"/>
        <v>10</v>
      </c>
      <c r="F235" s="15">
        <f t="shared" si="34"/>
        <v>0</v>
      </c>
    </row>
    <row r="236" ht="15.75" spans="1:6">
      <c r="A236" s="68">
        <v>2080208</v>
      </c>
      <c r="B236" s="70" t="s">
        <v>263</v>
      </c>
      <c r="C236" s="69">
        <v>2189</v>
      </c>
      <c r="D236" s="69">
        <v>-3</v>
      </c>
      <c r="E236" s="69">
        <f t="shared" si="35"/>
        <v>2186</v>
      </c>
      <c r="F236" s="15">
        <f t="shared" si="34"/>
        <v>0</v>
      </c>
    </row>
    <row r="237" ht="15.75" spans="1:6">
      <c r="A237" s="68">
        <v>2080299</v>
      </c>
      <c r="B237" s="70" t="s">
        <v>264</v>
      </c>
      <c r="C237" s="69">
        <v>126</v>
      </c>
      <c r="D237" s="69">
        <v>-47</v>
      </c>
      <c r="E237" s="69">
        <f t="shared" si="35"/>
        <v>79</v>
      </c>
      <c r="F237" s="15">
        <f t="shared" si="34"/>
        <v>0</v>
      </c>
    </row>
    <row r="238" ht="15.75" spans="1:6">
      <c r="A238" s="67">
        <v>20805</v>
      </c>
      <c r="B238" s="68" t="s">
        <v>265</v>
      </c>
      <c r="C238" s="69">
        <f>SUM(C239:C244)</f>
        <v>2276</v>
      </c>
      <c r="D238" s="69">
        <f t="shared" ref="D238" si="40">SUM(D239:D244)</f>
        <v>0</v>
      </c>
      <c r="E238" s="69">
        <f t="shared" si="35"/>
        <v>2276</v>
      </c>
      <c r="F238" s="15">
        <f t="shared" si="34"/>
        <v>0</v>
      </c>
    </row>
    <row r="239" ht="15.75" spans="1:6">
      <c r="A239" s="68">
        <v>2080501</v>
      </c>
      <c r="B239" s="70" t="s">
        <v>266</v>
      </c>
      <c r="C239" s="69">
        <v>20</v>
      </c>
      <c r="D239" s="69">
        <v>0</v>
      </c>
      <c r="E239" s="69">
        <f t="shared" si="35"/>
        <v>20</v>
      </c>
      <c r="F239" s="15">
        <f t="shared" si="34"/>
        <v>0</v>
      </c>
    </row>
    <row r="240" ht="15.75" spans="1:6">
      <c r="A240" s="68">
        <v>2080502</v>
      </c>
      <c r="B240" s="70" t="s">
        <v>267</v>
      </c>
      <c r="C240" s="69">
        <v>150</v>
      </c>
      <c r="D240" s="69">
        <v>0</v>
      </c>
      <c r="E240" s="69">
        <f t="shared" si="35"/>
        <v>150</v>
      </c>
      <c r="F240" s="15">
        <f t="shared" si="34"/>
        <v>0</v>
      </c>
    </row>
    <row r="241" ht="15.75" spans="1:6">
      <c r="A241" s="68">
        <v>2080503</v>
      </c>
      <c r="B241" s="70" t="s">
        <v>268</v>
      </c>
      <c r="C241" s="69">
        <v>0</v>
      </c>
      <c r="D241" s="69">
        <v>0</v>
      </c>
      <c r="E241" s="69">
        <f t="shared" si="35"/>
        <v>0</v>
      </c>
      <c r="F241" s="15">
        <f t="shared" si="34"/>
        <v>0</v>
      </c>
    </row>
    <row r="242" ht="15.75" spans="1:6">
      <c r="A242" s="68">
        <v>2080505</v>
      </c>
      <c r="B242" s="70" t="s">
        <v>269</v>
      </c>
      <c r="C242" s="69">
        <v>1497</v>
      </c>
      <c r="D242" s="69">
        <v>0</v>
      </c>
      <c r="E242" s="69">
        <f t="shared" si="35"/>
        <v>1497</v>
      </c>
      <c r="F242" s="15">
        <f t="shared" si="34"/>
        <v>0</v>
      </c>
    </row>
    <row r="243" ht="15.75" spans="1:6">
      <c r="A243" s="68">
        <v>2080506</v>
      </c>
      <c r="B243" s="70" t="s">
        <v>270</v>
      </c>
      <c r="C243" s="69">
        <v>60</v>
      </c>
      <c r="D243" s="69">
        <v>0</v>
      </c>
      <c r="E243" s="69">
        <f t="shared" si="35"/>
        <v>60</v>
      </c>
      <c r="F243" s="15">
        <f t="shared" si="34"/>
        <v>0</v>
      </c>
    </row>
    <row r="244" ht="15.75" spans="1:6">
      <c r="A244" s="68">
        <v>2080507</v>
      </c>
      <c r="B244" s="70" t="s">
        <v>271</v>
      </c>
      <c r="C244" s="69">
        <v>549</v>
      </c>
      <c r="D244" s="69">
        <v>0</v>
      </c>
      <c r="E244" s="69">
        <f t="shared" si="35"/>
        <v>549</v>
      </c>
      <c r="F244" s="15">
        <f t="shared" si="34"/>
        <v>0</v>
      </c>
    </row>
    <row r="245" ht="15.75" spans="1:6">
      <c r="A245" s="67">
        <v>20807</v>
      </c>
      <c r="B245" s="68" t="s">
        <v>272</v>
      </c>
      <c r="C245" s="69">
        <f>SUM(C246:C247)</f>
        <v>351</v>
      </c>
      <c r="D245" s="69">
        <f t="shared" ref="D245" si="41">SUM(D246:D247)</f>
        <v>0</v>
      </c>
      <c r="E245" s="69">
        <f t="shared" si="35"/>
        <v>351</v>
      </c>
      <c r="F245" s="15">
        <f t="shared" si="34"/>
        <v>0</v>
      </c>
    </row>
    <row r="246" ht="15.75" spans="1:6">
      <c r="A246" s="68">
        <v>2080705</v>
      </c>
      <c r="B246" s="70" t="s">
        <v>273</v>
      </c>
      <c r="C246" s="69">
        <v>62</v>
      </c>
      <c r="D246" s="69">
        <v>0</v>
      </c>
      <c r="E246" s="69">
        <f t="shared" si="35"/>
        <v>62</v>
      </c>
      <c r="F246" s="15">
        <f t="shared" si="34"/>
        <v>0</v>
      </c>
    </row>
    <row r="247" ht="15.75" spans="1:6">
      <c r="A247" s="68">
        <v>2080799</v>
      </c>
      <c r="B247" s="70" t="s">
        <v>274</v>
      </c>
      <c r="C247" s="69">
        <v>289</v>
      </c>
      <c r="D247" s="69">
        <v>0</v>
      </c>
      <c r="E247" s="69">
        <f t="shared" si="35"/>
        <v>289</v>
      </c>
      <c r="F247" s="15">
        <f t="shared" si="34"/>
        <v>0</v>
      </c>
    </row>
    <row r="248" ht="15.75" spans="1:6">
      <c r="A248" s="67">
        <v>20808</v>
      </c>
      <c r="B248" s="68" t="s">
        <v>275</v>
      </c>
      <c r="C248" s="69">
        <f>SUM(C249:C250)</f>
        <v>321</v>
      </c>
      <c r="D248" s="69">
        <f t="shared" ref="D248" si="42">SUM(D249:D250)</f>
        <v>-59</v>
      </c>
      <c r="E248" s="69">
        <f t="shared" si="35"/>
        <v>262</v>
      </c>
      <c r="F248" s="15">
        <f t="shared" si="34"/>
        <v>0</v>
      </c>
    </row>
    <row r="249" ht="15.75" spans="1:6">
      <c r="A249" s="68">
        <v>2080805</v>
      </c>
      <c r="B249" s="70" t="s">
        <v>276</v>
      </c>
      <c r="C249" s="69">
        <v>160</v>
      </c>
      <c r="D249" s="69">
        <v>-59</v>
      </c>
      <c r="E249" s="69">
        <f t="shared" si="35"/>
        <v>101</v>
      </c>
      <c r="F249" s="15">
        <f t="shared" si="34"/>
        <v>0</v>
      </c>
    </row>
    <row r="250" ht="15.75" spans="1:6">
      <c r="A250" s="68">
        <v>2080899</v>
      </c>
      <c r="B250" s="70" t="s">
        <v>277</v>
      </c>
      <c r="C250" s="69">
        <v>161</v>
      </c>
      <c r="D250" s="69">
        <v>0</v>
      </c>
      <c r="E250" s="69">
        <f t="shared" si="35"/>
        <v>161</v>
      </c>
      <c r="F250" s="15">
        <f t="shared" si="34"/>
        <v>0</v>
      </c>
    </row>
    <row r="251" ht="15.75" spans="1:6">
      <c r="A251" s="67">
        <v>20809</v>
      </c>
      <c r="B251" s="68" t="s">
        <v>278</v>
      </c>
      <c r="C251" s="69">
        <f>SUM(C252:C254)</f>
        <v>192</v>
      </c>
      <c r="D251" s="69">
        <f t="shared" ref="D251" si="43">SUM(D252:D254)</f>
        <v>-10</v>
      </c>
      <c r="E251" s="69">
        <f t="shared" si="35"/>
        <v>182</v>
      </c>
      <c r="F251" s="15">
        <f t="shared" si="34"/>
        <v>0</v>
      </c>
    </row>
    <row r="252" ht="15.75" spans="1:6">
      <c r="A252" s="68">
        <v>2080901</v>
      </c>
      <c r="B252" s="70" t="s">
        <v>279</v>
      </c>
      <c r="C252" s="69">
        <v>120</v>
      </c>
      <c r="D252" s="69">
        <v>0</v>
      </c>
      <c r="E252" s="69">
        <f t="shared" si="35"/>
        <v>120</v>
      </c>
      <c r="F252" s="15">
        <f t="shared" si="34"/>
        <v>0</v>
      </c>
    </row>
    <row r="253" ht="15.75" spans="1:6">
      <c r="A253" s="68">
        <v>2080905</v>
      </c>
      <c r="B253" s="70" t="s">
        <v>280</v>
      </c>
      <c r="C253" s="69">
        <v>0</v>
      </c>
      <c r="D253" s="69">
        <v>0</v>
      </c>
      <c r="E253" s="69">
        <f t="shared" si="35"/>
        <v>0</v>
      </c>
      <c r="F253" s="15">
        <f t="shared" si="34"/>
        <v>0</v>
      </c>
    </row>
    <row r="254" ht="15.75" spans="1:6">
      <c r="A254" s="68">
        <v>2080999</v>
      </c>
      <c r="B254" s="70" t="s">
        <v>281</v>
      </c>
      <c r="C254" s="69">
        <v>72</v>
      </c>
      <c r="D254" s="69">
        <v>-10</v>
      </c>
      <c r="E254" s="69">
        <f t="shared" si="35"/>
        <v>62</v>
      </c>
      <c r="F254" s="15">
        <f t="shared" si="34"/>
        <v>0</v>
      </c>
    </row>
    <row r="255" ht="15.75" spans="1:6">
      <c r="A255" s="67">
        <v>20810</v>
      </c>
      <c r="B255" s="68" t="s">
        <v>282</v>
      </c>
      <c r="C255" s="69">
        <f>SUM(C256:C259)</f>
        <v>236</v>
      </c>
      <c r="D255" s="69">
        <f t="shared" ref="D255" si="44">SUM(D256:D259)</f>
        <v>0</v>
      </c>
      <c r="E255" s="69">
        <f t="shared" si="35"/>
        <v>236</v>
      </c>
      <c r="F255" s="15">
        <f t="shared" si="34"/>
        <v>0</v>
      </c>
    </row>
    <row r="256" ht="15.75" spans="1:6">
      <c r="A256" s="68">
        <v>2081001</v>
      </c>
      <c r="B256" s="70" t="s">
        <v>283</v>
      </c>
      <c r="C256" s="69">
        <v>13</v>
      </c>
      <c r="D256" s="69">
        <v>0</v>
      </c>
      <c r="E256" s="69">
        <f t="shared" si="35"/>
        <v>13</v>
      </c>
      <c r="F256" s="15">
        <f t="shared" si="34"/>
        <v>0</v>
      </c>
    </row>
    <row r="257" ht="15.75" spans="1:6">
      <c r="A257" s="68">
        <v>2081002</v>
      </c>
      <c r="B257" s="70" t="s">
        <v>284</v>
      </c>
      <c r="C257" s="69">
        <v>191</v>
      </c>
      <c r="D257" s="69">
        <v>0</v>
      </c>
      <c r="E257" s="69">
        <f t="shared" si="35"/>
        <v>191</v>
      </c>
      <c r="F257" s="15">
        <f t="shared" si="34"/>
        <v>0</v>
      </c>
    </row>
    <row r="258" ht="15.75" spans="1:6">
      <c r="A258" s="68">
        <v>2081004</v>
      </c>
      <c r="B258" s="70" t="s">
        <v>285</v>
      </c>
      <c r="C258" s="69">
        <v>10</v>
      </c>
      <c r="D258" s="69">
        <v>0</v>
      </c>
      <c r="E258" s="69">
        <f t="shared" si="35"/>
        <v>10</v>
      </c>
      <c r="F258" s="15">
        <f t="shared" si="34"/>
        <v>0</v>
      </c>
    </row>
    <row r="259" ht="15.75" spans="1:6">
      <c r="A259" s="68">
        <v>2081099</v>
      </c>
      <c r="B259" s="70" t="s">
        <v>286</v>
      </c>
      <c r="C259" s="69">
        <v>22</v>
      </c>
      <c r="D259" s="69">
        <v>0</v>
      </c>
      <c r="E259" s="69">
        <f t="shared" si="35"/>
        <v>22</v>
      </c>
      <c r="F259" s="15">
        <f t="shared" si="34"/>
        <v>0</v>
      </c>
    </row>
    <row r="260" ht="15.75" spans="1:6">
      <c r="A260" s="67">
        <v>20811</v>
      </c>
      <c r="B260" s="68" t="s">
        <v>287</v>
      </c>
      <c r="C260" s="69">
        <f>SUM(C261:C265)</f>
        <v>209</v>
      </c>
      <c r="D260" s="69">
        <f t="shared" ref="D260" si="45">SUM(D261:D265)</f>
        <v>-9</v>
      </c>
      <c r="E260" s="69">
        <f t="shared" si="35"/>
        <v>200</v>
      </c>
      <c r="F260" s="15">
        <f t="shared" si="34"/>
        <v>0</v>
      </c>
    </row>
    <row r="261" ht="15.75" spans="1:6">
      <c r="A261" s="68">
        <v>2081101</v>
      </c>
      <c r="B261" s="70" t="s">
        <v>99</v>
      </c>
      <c r="C261" s="69">
        <v>0</v>
      </c>
      <c r="D261" s="69">
        <v>0</v>
      </c>
      <c r="E261" s="69">
        <f t="shared" si="35"/>
        <v>0</v>
      </c>
      <c r="F261" s="15">
        <f t="shared" si="34"/>
        <v>0</v>
      </c>
    </row>
    <row r="262" ht="15.75" spans="1:6">
      <c r="A262" s="68">
        <v>2081104</v>
      </c>
      <c r="B262" s="70" t="s">
        <v>288</v>
      </c>
      <c r="C262" s="69">
        <v>58</v>
      </c>
      <c r="D262" s="69">
        <v>-9</v>
      </c>
      <c r="E262" s="69">
        <f t="shared" si="35"/>
        <v>49</v>
      </c>
      <c r="F262" s="15">
        <f t="shared" ref="F262:F325" si="46">C262+D262-E262</f>
        <v>0</v>
      </c>
    </row>
    <row r="263" ht="15.75" spans="1:6">
      <c r="A263" s="68">
        <v>2081105</v>
      </c>
      <c r="B263" s="70" t="s">
        <v>289</v>
      </c>
      <c r="C263" s="69">
        <v>5</v>
      </c>
      <c r="D263" s="69">
        <v>0</v>
      </c>
      <c r="E263" s="69">
        <f t="shared" si="35"/>
        <v>5</v>
      </c>
      <c r="F263" s="15">
        <f t="shared" si="46"/>
        <v>0</v>
      </c>
    </row>
    <row r="264" ht="15.75" spans="1:6">
      <c r="A264" s="68">
        <v>2081107</v>
      </c>
      <c r="B264" s="70" t="s">
        <v>290</v>
      </c>
      <c r="C264" s="69">
        <v>137</v>
      </c>
      <c r="D264" s="69">
        <v>0</v>
      </c>
      <c r="E264" s="69">
        <f t="shared" ref="E264:E327" si="47">C264+D264</f>
        <v>137</v>
      </c>
      <c r="F264" s="15">
        <f t="shared" si="46"/>
        <v>0</v>
      </c>
    </row>
    <row r="265" ht="15.75" spans="1:6">
      <c r="A265" s="68">
        <v>2081199</v>
      </c>
      <c r="B265" s="70" t="s">
        <v>291</v>
      </c>
      <c r="C265" s="69">
        <v>9</v>
      </c>
      <c r="D265" s="69">
        <v>0</v>
      </c>
      <c r="E265" s="69">
        <f t="shared" si="47"/>
        <v>9</v>
      </c>
      <c r="F265" s="15">
        <f t="shared" si="46"/>
        <v>0</v>
      </c>
    </row>
    <row r="266" ht="15.75" spans="1:6">
      <c r="A266" s="67">
        <v>20816</v>
      </c>
      <c r="B266" s="68" t="s">
        <v>292</v>
      </c>
      <c r="C266" s="69">
        <v>0</v>
      </c>
      <c r="D266" s="69">
        <v>0</v>
      </c>
      <c r="E266" s="69">
        <f t="shared" si="47"/>
        <v>0</v>
      </c>
      <c r="F266" s="15">
        <f t="shared" si="46"/>
        <v>0</v>
      </c>
    </row>
    <row r="267" ht="15.75" spans="1:6">
      <c r="A267" s="68">
        <v>2081601</v>
      </c>
      <c r="B267" s="70" t="s">
        <v>99</v>
      </c>
      <c r="C267" s="69">
        <v>0</v>
      </c>
      <c r="D267" s="69">
        <v>0</v>
      </c>
      <c r="E267" s="69">
        <f t="shared" si="47"/>
        <v>0</v>
      </c>
      <c r="F267" s="15">
        <f t="shared" si="46"/>
        <v>0</v>
      </c>
    </row>
    <row r="268" ht="15.75" spans="1:6">
      <c r="A268" s="67">
        <v>20819</v>
      </c>
      <c r="B268" s="68" t="s">
        <v>293</v>
      </c>
      <c r="C268" s="69">
        <f>SUM(C269:C270)</f>
        <v>1431</v>
      </c>
      <c r="D268" s="69">
        <f t="shared" ref="D268" si="48">SUM(D269:D270)</f>
        <v>0</v>
      </c>
      <c r="E268" s="69">
        <f t="shared" si="47"/>
        <v>1431</v>
      </c>
      <c r="F268" s="15">
        <f t="shared" si="46"/>
        <v>0</v>
      </c>
    </row>
    <row r="269" ht="15.75" spans="1:6">
      <c r="A269" s="68">
        <v>2081901</v>
      </c>
      <c r="B269" s="70" t="s">
        <v>294</v>
      </c>
      <c r="C269" s="69">
        <v>1284</v>
      </c>
      <c r="D269" s="69">
        <v>0</v>
      </c>
      <c r="E269" s="69">
        <f t="shared" si="47"/>
        <v>1284</v>
      </c>
      <c r="F269" s="15">
        <f t="shared" si="46"/>
        <v>0</v>
      </c>
    </row>
    <row r="270" ht="15.75" spans="1:6">
      <c r="A270" s="68">
        <v>2081902</v>
      </c>
      <c r="B270" s="70" t="s">
        <v>295</v>
      </c>
      <c r="C270" s="69">
        <v>147</v>
      </c>
      <c r="D270" s="69">
        <v>0</v>
      </c>
      <c r="E270" s="69">
        <f t="shared" si="47"/>
        <v>147</v>
      </c>
      <c r="F270" s="15">
        <f t="shared" si="46"/>
        <v>0</v>
      </c>
    </row>
    <row r="271" ht="15.75" spans="1:6">
      <c r="A271" s="67">
        <v>20820</v>
      </c>
      <c r="B271" s="68" t="s">
        <v>296</v>
      </c>
      <c r="C271" s="69">
        <f>SUM(C272:C273)</f>
        <v>86</v>
      </c>
      <c r="D271" s="69">
        <f t="shared" ref="D271" si="49">SUM(D272:D273)</f>
        <v>0</v>
      </c>
      <c r="E271" s="69">
        <f t="shared" si="47"/>
        <v>86</v>
      </c>
      <c r="F271" s="15">
        <f t="shared" si="46"/>
        <v>0</v>
      </c>
    </row>
    <row r="272" ht="15.75" spans="1:6">
      <c r="A272" s="68">
        <v>2082001</v>
      </c>
      <c r="B272" s="70" t="s">
        <v>297</v>
      </c>
      <c r="C272" s="69">
        <v>84</v>
      </c>
      <c r="D272" s="69">
        <v>0</v>
      </c>
      <c r="E272" s="69">
        <f t="shared" si="47"/>
        <v>84</v>
      </c>
      <c r="F272" s="15">
        <f t="shared" si="46"/>
        <v>0</v>
      </c>
    </row>
    <row r="273" ht="15.75" spans="1:6">
      <c r="A273" s="68">
        <v>2082002</v>
      </c>
      <c r="B273" s="70" t="s">
        <v>298</v>
      </c>
      <c r="C273" s="69">
        <v>2</v>
      </c>
      <c r="D273" s="69">
        <v>0</v>
      </c>
      <c r="E273" s="69">
        <f t="shared" si="47"/>
        <v>2</v>
      </c>
      <c r="F273" s="15">
        <f t="shared" si="46"/>
        <v>0</v>
      </c>
    </row>
    <row r="274" ht="15.75" spans="1:6">
      <c r="A274" s="67">
        <v>20821</v>
      </c>
      <c r="B274" s="68" t="s">
        <v>299</v>
      </c>
      <c r="C274" s="69">
        <f>SUM(C275:C276)</f>
        <v>325</v>
      </c>
      <c r="D274" s="69">
        <f t="shared" ref="D274" si="50">SUM(D275:D276)</f>
        <v>0</v>
      </c>
      <c r="E274" s="69">
        <f t="shared" si="47"/>
        <v>325</v>
      </c>
      <c r="F274" s="15">
        <f t="shared" si="46"/>
        <v>0</v>
      </c>
    </row>
    <row r="275" ht="15.75" spans="1:6">
      <c r="A275" s="68">
        <v>2082001</v>
      </c>
      <c r="B275" s="70" t="s">
        <v>300</v>
      </c>
      <c r="C275" s="69">
        <v>258</v>
      </c>
      <c r="D275" s="69">
        <v>0</v>
      </c>
      <c r="E275" s="69">
        <f t="shared" si="47"/>
        <v>258</v>
      </c>
      <c r="F275" s="15">
        <f t="shared" si="46"/>
        <v>0</v>
      </c>
    </row>
    <row r="276" ht="15.75" spans="1:6">
      <c r="A276" s="68">
        <v>2082002</v>
      </c>
      <c r="B276" s="70" t="s">
        <v>301</v>
      </c>
      <c r="C276" s="69">
        <v>67</v>
      </c>
      <c r="D276" s="69">
        <v>0</v>
      </c>
      <c r="E276" s="69">
        <f t="shared" si="47"/>
        <v>67</v>
      </c>
      <c r="F276" s="15">
        <f t="shared" si="46"/>
        <v>0</v>
      </c>
    </row>
    <row r="277" ht="15.75" spans="1:6">
      <c r="A277" s="67">
        <v>20825</v>
      </c>
      <c r="B277" s="68" t="s">
        <v>302</v>
      </c>
      <c r="C277" s="69">
        <f>SUM(C278)</f>
        <v>1</v>
      </c>
      <c r="D277" s="69">
        <f t="shared" ref="D277" si="51">SUM(D278)</f>
        <v>0</v>
      </c>
      <c r="E277" s="69">
        <f t="shared" si="47"/>
        <v>1</v>
      </c>
      <c r="F277" s="15">
        <f t="shared" si="46"/>
        <v>0</v>
      </c>
    </row>
    <row r="278" ht="15.75" spans="1:6">
      <c r="A278" s="68">
        <v>2082501</v>
      </c>
      <c r="B278" s="70" t="s">
        <v>303</v>
      </c>
      <c r="C278" s="69">
        <v>1</v>
      </c>
      <c r="D278" s="69">
        <v>0</v>
      </c>
      <c r="E278" s="69">
        <f t="shared" si="47"/>
        <v>1</v>
      </c>
      <c r="F278" s="15">
        <f t="shared" si="46"/>
        <v>0</v>
      </c>
    </row>
    <row r="279" ht="15.75" spans="1:6">
      <c r="A279" s="67">
        <v>20826</v>
      </c>
      <c r="B279" s="68" t="s">
        <v>304</v>
      </c>
      <c r="C279" s="69">
        <f>SUM(C280:C281)</f>
        <v>1702</v>
      </c>
      <c r="D279" s="69">
        <f t="shared" ref="D279" si="52">SUM(D280:D281)</f>
        <v>0</v>
      </c>
      <c r="E279" s="69">
        <f t="shared" si="47"/>
        <v>1702</v>
      </c>
      <c r="F279" s="15">
        <f t="shared" si="46"/>
        <v>0</v>
      </c>
    </row>
    <row r="280" ht="15.75" spans="1:6">
      <c r="A280" s="68">
        <v>2082601</v>
      </c>
      <c r="B280" s="70" t="s">
        <v>305</v>
      </c>
      <c r="C280" s="69">
        <v>0</v>
      </c>
      <c r="D280" s="69">
        <v>0</v>
      </c>
      <c r="E280" s="69">
        <f t="shared" si="47"/>
        <v>0</v>
      </c>
      <c r="F280" s="15">
        <f t="shared" si="46"/>
        <v>0</v>
      </c>
    </row>
    <row r="281" ht="15.75" spans="1:6">
      <c r="A281" s="68">
        <v>2082602</v>
      </c>
      <c r="B281" s="70" t="s">
        <v>306</v>
      </c>
      <c r="C281" s="69">
        <v>1702</v>
      </c>
      <c r="D281" s="69">
        <v>0</v>
      </c>
      <c r="E281" s="69">
        <f t="shared" si="47"/>
        <v>1702</v>
      </c>
      <c r="F281" s="15">
        <f t="shared" si="46"/>
        <v>0</v>
      </c>
    </row>
    <row r="282" ht="15.75" spans="1:6">
      <c r="A282" s="67">
        <v>20828</v>
      </c>
      <c r="B282" s="68" t="s">
        <v>307</v>
      </c>
      <c r="C282" s="69">
        <f>SUM(C283:C287)</f>
        <v>32</v>
      </c>
      <c r="D282" s="69">
        <f t="shared" ref="D282" si="53">SUM(D283:D287)</f>
        <v>-8</v>
      </c>
      <c r="E282" s="69">
        <f t="shared" si="47"/>
        <v>24</v>
      </c>
      <c r="F282" s="15">
        <f t="shared" si="46"/>
        <v>0</v>
      </c>
    </row>
    <row r="283" ht="15.75" spans="1:6">
      <c r="A283" s="68">
        <v>2082801</v>
      </c>
      <c r="B283" s="70" t="s">
        <v>99</v>
      </c>
      <c r="C283" s="69">
        <v>0</v>
      </c>
      <c r="D283" s="69">
        <v>0</v>
      </c>
      <c r="E283" s="69">
        <f t="shared" si="47"/>
        <v>0</v>
      </c>
      <c r="F283" s="15">
        <f t="shared" si="46"/>
        <v>0</v>
      </c>
    </row>
    <row r="284" ht="15.75" spans="1:6">
      <c r="A284" s="68">
        <v>2082802</v>
      </c>
      <c r="B284" s="70" t="s">
        <v>120</v>
      </c>
      <c r="C284" s="69">
        <v>6</v>
      </c>
      <c r="D284" s="69">
        <v>0</v>
      </c>
      <c r="E284" s="69">
        <f t="shared" si="47"/>
        <v>6</v>
      </c>
      <c r="F284" s="15">
        <f t="shared" si="46"/>
        <v>0</v>
      </c>
    </row>
    <row r="285" ht="15.75" spans="1:6">
      <c r="A285" s="68">
        <v>2082803</v>
      </c>
      <c r="B285" s="70" t="s">
        <v>105</v>
      </c>
      <c r="C285" s="69">
        <v>26</v>
      </c>
      <c r="D285" s="69">
        <v>0</v>
      </c>
      <c r="E285" s="69">
        <f t="shared" si="47"/>
        <v>26</v>
      </c>
      <c r="F285" s="15">
        <f t="shared" si="46"/>
        <v>0</v>
      </c>
    </row>
    <row r="286" ht="15.75" spans="1:6">
      <c r="A286" s="68">
        <v>2082850</v>
      </c>
      <c r="B286" s="70" t="s">
        <v>100</v>
      </c>
      <c r="C286" s="69">
        <v>0</v>
      </c>
      <c r="D286" s="69">
        <v>0</v>
      </c>
      <c r="E286" s="69">
        <f t="shared" si="47"/>
        <v>0</v>
      </c>
      <c r="F286" s="15">
        <f t="shared" si="46"/>
        <v>0</v>
      </c>
    </row>
    <row r="287" ht="15.75" spans="1:6">
      <c r="A287" s="68">
        <v>2082899</v>
      </c>
      <c r="B287" s="70" t="s">
        <v>308</v>
      </c>
      <c r="C287" s="69">
        <v>0</v>
      </c>
      <c r="D287" s="69">
        <v>-8</v>
      </c>
      <c r="E287" s="69">
        <f t="shared" si="47"/>
        <v>-8</v>
      </c>
      <c r="F287" s="15">
        <f t="shared" si="46"/>
        <v>0</v>
      </c>
    </row>
    <row r="288" ht="15.75" spans="1:6">
      <c r="A288" s="67">
        <v>20830</v>
      </c>
      <c r="B288" s="68" t="s">
        <v>309</v>
      </c>
      <c r="C288" s="69">
        <f>SUM(C289)</f>
        <v>4</v>
      </c>
      <c r="D288" s="69">
        <f t="shared" ref="D288" si="54">SUM(D289)</f>
        <v>0</v>
      </c>
      <c r="E288" s="69">
        <f t="shared" si="47"/>
        <v>4</v>
      </c>
      <c r="F288" s="15">
        <f t="shared" si="46"/>
        <v>0</v>
      </c>
    </row>
    <row r="289" ht="15.75" spans="1:6">
      <c r="A289" s="68">
        <v>2083001</v>
      </c>
      <c r="B289" s="70" t="s">
        <v>310</v>
      </c>
      <c r="C289" s="69">
        <v>4</v>
      </c>
      <c r="D289" s="69">
        <v>0</v>
      </c>
      <c r="E289" s="69">
        <f t="shared" si="47"/>
        <v>4</v>
      </c>
      <c r="F289" s="15">
        <f t="shared" si="46"/>
        <v>0</v>
      </c>
    </row>
    <row r="290" ht="15.75" spans="1:6">
      <c r="A290" s="67">
        <v>20899</v>
      </c>
      <c r="B290" s="68" t="s">
        <v>311</v>
      </c>
      <c r="C290" s="69">
        <f>SUM(C291)</f>
        <v>71</v>
      </c>
      <c r="D290" s="69">
        <f t="shared" ref="D290" si="55">SUM(D291)</f>
        <v>0</v>
      </c>
      <c r="E290" s="69">
        <f t="shared" si="47"/>
        <v>71</v>
      </c>
      <c r="F290" s="15">
        <f t="shared" si="46"/>
        <v>0</v>
      </c>
    </row>
    <row r="291" ht="15.75" spans="1:6">
      <c r="A291" s="68">
        <v>2089999</v>
      </c>
      <c r="B291" s="70" t="s">
        <v>311</v>
      </c>
      <c r="C291" s="69">
        <v>71</v>
      </c>
      <c r="D291" s="69">
        <v>0</v>
      </c>
      <c r="E291" s="69">
        <f t="shared" si="47"/>
        <v>71</v>
      </c>
      <c r="F291" s="15">
        <f t="shared" si="46"/>
        <v>0</v>
      </c>
    </row>
    <row r="292" ht="15.75" spans="1:6">
      <c r="A292" s="65">
        <v>210</v>
      </c>
      <c r="B292" s="65" t="s">
        <v>312</v>
      </c>
      <c r="C292" s="66">
        <f>SUM(C293,C297,C300,C309,C311,C314,C318,C321,C324,C326,C333)</f>
        <v>5334</v>
      </c>
      <c r="D292" s="66">
        <f t="shared" ref="D292" si="56">SUM(D293,D297,D300,D309,D311,D314,D318,D321,D324,D326,D333)</f>
        <v>1265</v>
      </c>
      <c r="E292" s="66">
        <f t="shared" si="47"/>
        <v>6599</v>
      </c>
      <c r="F292" s="15">
        <f t="shared" si="46"/>
        <v>0</v>
      </c>
    </row>
    <row r="293" ht="15.75" spans="1:6">
      <c r="A293" s="67">
        <v>21001</v>
      </c>
      <c r="B293" s="68" t="s">
        <v>313</v>
      </c>
      <c r="C293" s="69">
        <f>SUM(C294:C296)</f>
        <v>244</v>
      </c>
      <c r="D293" s="69">
        <f t="shared" ref="D293" si="57">SUM(D294:D296)</f>
        <v>22</v>
      </c>
      <c r="E293" s="69">
        <f t="shared" si="47"/>
        <v>266</v>
      </c>
      <c r="F293" s="15">
        <f t="shared" si="46"/>
        <v>0</v>
      </c>
    </row>
    <row r="294" ht="15.75" spans="1:6">
      <c r="A294" s="68">
        <v>2100101</v>
      </c>
      <c r="B294" s="70" t="s">
        <v>99</v>
      </c>
      <c r="C294" s="69">
        <v>33</v>
      </c>
      <c r="D294" s="69">
        <v>22</v>
      </c>
      <c r="E294" s="69">
        <f t="shared" si="47"/>
        <v>55</v>
      </c>
      <c r="F294" s="15">
        <f t="shared" si="46"/>
        <v>0</v>
      </c>
    </row>
    <row r="295" ht="15.75" spans="1:6">
      <c r="A295" s="68">
        <v>2100103</v>
      </c>
      <c r="B295" s="70" t="s">
        <v>105</v>
      </c>
      <c r="C295" s="69">
        <v>117</v>
      </c>
      <c r="D295" s="69">
        <v>0</v>
      </c>
      <c r="E295" s="69">
        <f t="shared" si="47"/>
        <v>117</v>
      </c>
      <c r="F295" s="15">
        <f t="shared" si="46"/>
        <v>0</v>
      </c>
    </row>
    <row r="296" ht="15.75" spans="1:6">
      <c r="A296" s="68">
        <v>2100199</v>
      </c>
      <c r="B296" s="70" t="s">
        <v>314</v>
      </c>
      <c r="C296" s="69">
        <v>94</v>
      </c>
      <c r="D296" s="69">
        <v>0</v>
      </c>
      <c r="E296" s="69">
        <f t="shared" si="47"/>
        <v>94</v>
      </c>
      <c r="F296" s="15">
        <f t="shared" si="46"/>
        <v>0</v>
      </c>
    </row>
    <row r="297" ht="15.75" spans="1:6">
      <c r="A297" s="67">
        <v>21003</v>
      </c>
      <c r="B297" s="68" t="s">
        <v>315</v>
      </c>
      <c r="C297" s="69">
        <f>SUM(C298:C299)</f>
        <v>870</v>
      </c>
      <c r="D297" s="69">
        <f t="shared" ref="D297" si="58">SUM(D298:D299)</f>
        <v>0</v>
      </c>
      <c r="E297" s="69">
        <f t="shared" si="47"/>
        <v>870</v>
      </c>
      <c r="F297" s="15">
        <f t="shared" si="46"/>
        <v>0</v>
      </c>
    </row>
    <row r="298" ht="15.75" spans="1:6">
      <c r="A298" s="68">
        <v>2100302</v>
      </c>
      <c r="B298" s="70" t="s">
        <v>316</v>
      </c>
      <c r="C298" s="69">
        <v>725</v>
      </c>
      <c r="D298" s="69">
        <v>0</v>
      </c>
      <c r="E298" s="69">
        <f t="shared" si="47"/>
        <v>725</v>
      </c>
      <c r="F298" s="15">
        <f t="shared" si="46"/>
        <v>0</v>
      </c>
    </row>
    <row r="299" ht="15.75" spans="1:6">
      <c r="A299" s="68">
        <v>2100399</v>
      </c>
      <c r="B299" s="70" t="s">
        <v>317</v>
      </c>
      <c r="C299" s="69">
        <v>145</v>
      </c>
      <c r="D299" s="69">
        <v>0</v>
      </c>
      <c r="E299" s="69">
        <f t="shared" si="47"/>
        <v>145</v>
      </c>
      <c r="F299" s="15">
        <f t="shared" si="46"/>
        <v>0</v>
      </c>
    </row>
    <row r="300" ht="15.75" spans="1:6">
      <c r="A300" s="67">
        <v>21004</v>
      </c>
      <c r="B300" s="68" t="s">
        <v>318</v>
      </c>
      <c r="C300" s="69">
        <f>SUM(C301:C308)</f>
        <v>2353</v>
      </c>
      <c r="D300" s="69">
        <f t="shared" ref="D300" si="59">SUM(D301:D308)</f>
        <v>1079</v>
      </c>
      <c r="E300" s="69">
        <f t="shared" si="47"/>
        <v>3432</v>
      </c>
      <c r="F300" s="15">
        <f t="shared" si="46"/>
        <v>0</v>
      </c>
    </row>
    <row r="301" ht="15.75" spans="1:6">
      <c r="A301" s="68">
        <v>2100401</v>
      </c>
      <c r="B301" s="70" t="s">
        <v>319</v>
      </c>
      <c r="C301" s="69">
        <v>0</v>
      </c>
      <c r="D301" s="69">
        <v>0</v>
      </c>
      <c r="E301" s="69">
        <f t="shared" si="47"/>
        <v>0</v>
      </c>
      <c r="F301" s="15">
        <f t="shared" si="46"/>
        <v>0</v>
      </c>
    </row>
    <row r="302" ht="15.75" spans="1:6">
      <c r="A302" s="68">
        <v>2100402</v>
      </c>
      <c r="B302" s="70" t="s">
        <v>320</v>
      </c>
      <c r="C302" s="69">
        <v>0</v>
      </c>
      <c r="D302" s="69">
        <v>0</v>
      </c>
      <c r="E302" s="69">
        <f t="shared" si="47"/>
        <v>0</v>
      </c>
      <c r="F302" s="15">
        <f t="shared" si="46"/>
        <v>0</v>
      </c>
    </row>
    <row r="303" ht="15.75" spans="1:6">
      <c r="A303" s="68">
        <v>2100403</v>
      </c>
      <c r="B303" s="70" t="s">
        <v>321</v>
      </c>
      <c r="C303" s="69">
        <v>0</v>
      </c>
      <c r="D303" s="69">
        <v>0</v>
      </c>
      <c r="E303" s="69">
        <f t="shared" si="47"/>
        <v>0</v>
      </c>
      <c r="F303" s="15">
        <f t="shared" si="46"/>
        <v>0</v>
      </c>
    </row>
    <row r="304" ht="15.75" spans="1:6">
      <c r="A304" s="68">
        <v>2100405</v>
      </c>
      <c r="B304" s="70" t="s">
        <v>322</v>
      </c>
      <c r="C304" s="69">
        <v>0</v>
      </c>
      <c r="D304" s="69">
        <v>0</v>
      </c>
      <c r="E304" s="69">
        <f t="shared" si="47"/>
        <v>0</v>
      </c>
      <c r="F304" s="15">
        <f t="shared" si="46"/>
        <v>0</v>
      </c>
    </row>
    <row r="305" ht="15.75" spans="1:6">
      <c r="A305" s="68">
        <v>2100408</v>
      </c>
      <c r="B305" s="70" t="s">
        <v>323</v>
      </c>
      <c r="C305" s="69">
        <v>1306</v>
      </c>
      <c r="D305" s="69">
        <v>0</v>
      </c>
      <c r="E305" s="69">
        <f t="shared" si="47"/>
        <v>1306</v>
      </c>
      <c r="F305" s="15">
        <f t="shared" si="46"/>
        <v>0</v>
      </c>
    </row>
    <row r="306" ht="15.75" spans="1:6">
      <c r="A306" s="68">
        <v>2100409</v>
      </c>
      <c r="B306" s="70" t="s">
        <v>324</v>
      </c>
      <c r="C306" s="69">
        <v>1047</v>
      </c>
      <c r="D306" s="69">
        <v>1079</v>
      </c>
      <c r="E306" s="69">
        <f t="shared" si="47"/>
        <v>2126</v>
      </c>
      <c r="F306" s="15">
        <f t="shared" si="46"/>
        <v>0</v>
      </c>
    </row>
    <row r="307" ht="15.75" spans="1:6">
      <c r="A307" s="68">
        <v>2100410</v>
      </c>
      <c r="B307" s="70" t="s">
        <v>325</v>
      </c>
      <c r="C307" s="69">
        <v>0</v>
      </c>
      <c r="D307" s="69">
        <v>0</v>
      </c>
      <c r="E307" s="69">
        <f t="shared" si="47"/>
        <v>0</v>
      </c>
      <c r="F307" s="15">
        <f t="shared" si="46"/>
        <v>0</v>
      </c>
    </row>
    <row r="308" ht="15.75" spans="1:6">
      <c r="A308" s="68">
        <v>2100499</v>
      </c>
      <c r="B308" s="70" t="s">
        <v>326</v>
      </c>
      <c r="C308" s="69">
        <v>0</v>
      </c>
      <c r="D308" s="69">
        <v>0</v>
      </c>
      <c r="E308" s="69">
        <f t="shared" si="47"/>
        <v>0</v>
      </c>
      <c r="F308" s="15">
        <f t="shared" si="46"/>
        <v>0</v>
      </c>
    </row>
    <row r="309" ht="15.75" spans="1:6">
      <c r="A309" s="67">
        <v>21006</v>
      </c>
      <c r="B309" s="68" t="s">
        <v>327</v>
      </c>
      <c r="C309" s="69">
        <v>0</v>
      </c>
      <c r="D309" s="69">
        <v>0</v>
      </c>
      <c r="E309" s="69">
        <f t="shared" si="47"/>
        <v>0</v>
      </c>
      <c r="F309" s="15">
        <f t="shared" si="46"/>
        <v>0</v>
      </c>
    </row>
    <row r="310" ht="15.75" spans="1:6">
      <c r="A310" s="68">
        <v>2100601</v>
      </c>
      <c r="B310" s="70" t="s">
        <v>328</v>
      </c>
      <c r="C310" s="69">
        <v>0</v>
      </c>
      <c r="D310" s="69">
        <v>0</v>
      </c>
      <c r="E310" s="69">
        <f t="shared" si="47"/>
        <v>0</v>
      </c>
      <c r="F310" s="15">
        <f t="shared" si="46"/>
        <v>0</v>
      </c>
    </row>
    <row r="311" ht="15.75" spans="1:6">
      <c r="A311" s="67">
        <v>21007</v>
      </c>
      <c r="B311" s="68" t="s">
        <v>329</v>
      </c>
      <c r="C311" s="69">
        <f>SUM(C312:C313)</f>
        <v>175</v>
      </c>
      <c r="D311" s="69">
        <f t="shared" ref="D311" si="60">SUM(D312:D313)</f>
        <v>11</v>
      </c>
      <c r="E311" s="69">
        <f t="shared" si="47"/>
        <v>186</v>
      </c>
      <c r="F311" s="15">
        <f t="shared" si="46"/>
        <v>0</v>
      </c>
    </row>
    <row r="312" ht="15.75" spans="1:6">
      <c r="A312" s="68">
        <v>2100717</v>
      </c>
      <c r="B312" s="70" t="s">
        <v>330</v>
      </c>
      <c r="C312" s="69">
        <v>175</v>
      </c>
      <c r="D312" s="69">
        <v>11</v>
      </c>
      <c r="E312" s="69">
        <f t="shared" si="47"/>
        <v>186</v>
      </c>
      <c r="F312" s="15">
        <f t="shared" si="46"/>
        <v>0</v>
      </c>
    </row>
    <row r="313" ht="15.75" spans="1:6">
      <c r="A313" s="68">
        <v>2100799</v>
      </c>
      <c r="B313" s="70" t="s">
        <v>331</v>
      </c>
      <c r="C313" s="69">
        <v>0</v>
      </c>
      <c r="D313" s="69">
        <v>0</v>
      </c>
      <c r="E313" s="69">
        <f t="shared" si="47"/>
        <v>0</v>
      </c>
      <c r="F313" s="15">
        <f t="shared" si="46"/>
        <v>0</v>
      </c>
    </row>
    <row r="314" ht="15.75" spans="1:6">
      <c r="A314" s="67">
        <v>21011</v>
      </c>
      <c r="B314" s="68" t="s">
        <v>332</v>
      </c>
      <c r="C314" s="69">
        <f>SUM(C315:C317)</f>
        <v>1366</v>
      </c>
      <c r="D314" s="69">
        <f t="shared" ref="D314" si="61">SUM(D315:D317)</f>
        <v>0</v>
      </c>
      <c r="E314" s="69">
        <f t="shared" si="47"/>
        <v>1366</v>
      </c>
      <c r="F314" s="15">
        <f t="shared" si="46"/>
        <v>0</v>
      </c>
    </row>
    <row r="315" ht="15.75" spans="1:6">
      <c r="A315" s="68">
        <v>2101101</v>
      </c>
      <c r="B315" s="70" t="s">
        <v>333</v>
      </c>
      <c r="C315" s="69">
        <v>176</v>
      </c>
      <c r="D315" s="69">
        <v>0</v>
      </c>
      <c r="E315" s="69">
        <f t="shared" si="47"/>
        <v>176</v>
      </c>
      <c r="F315" s="15">
        <f t="shared" si="46"/>
        <v>0</v>
      </c>
    </row>
    <row r="316" ht="15.75" spans="1:6">
      <c r="A316" s="68">
        <v>2101102</v>
      </c>
      <c r="B316" s="70" t="s">
        <v>334</v>
      </c>
      <c r="C316" s="69">
        <v>1149</v>
      </c>
      <c r="D316" s="69">
        <v>0</v>
      </c>
      <c r="E316" s="69">
        <f t="shared" si="47"/>
        <v>1149</v>
      </c>
      <c r="F316" s="15">
        <f t="shared" si="46"/>
        <v>0</v>
      </c>
    </row>
    <row r="317" ht="15.75" spans="1:6">
      <c r="A317" s="68">
        <v>2101103</v>
      </c>
      <c r="B317" s="70" t="s">
        <v>335</v>
      </c>
      <c r="C317" s="69">
        <v>41</v>
      </c>
      <c r="D317" s="69">
        <v>0</v>
      </c>
      <c r="E317" s="69">
        <f t="shared" si="47"/>
        <v>41</v>
      </c>
      <c r="F317" s="15">
        <f t="shared" si="46"/>
        <v>0</v>
      </c>
    </row>
    <row r="318" ht="15.75" spans="1:6">
      <c r="A318" s="67">
        <v>21012</v>
      </c>
      <c r="B318" s="68" t="s">
        <v>336</v>
      </c>
      <c r="C318" s="69">
        <f>SUM(C319:C320)</f>
        <v>138</v>
      </c>
      <c r="D318" s="69">
        <f t="shared" ref="D318" si="62">SUM(D319:D320)</f>
        <v>0</v>
      </c>
      <c r="E318" s="69">
        <f t="shared" si="47"/>
        <v>138</v>
      </c>
      <c r="F318" s="15">
        <f t="shared" si="46"/>
        <v>0</v>
      </c>
    </row>
    <row r="319" ht="15.75" spans="1:6">
      <c r="A319" s="68">
        <v>2101201</v>
      </c>
      <c r="B319" s="70" t="s">
        <v>337</v>
      </c>
      <c r="C319" s="69">
        <v>0</v>
      </c>
      <c r="D319" s="69">
        <v>0</v>
      </c>
      <c r="E319" s="69">
        <f t="shared" si="47"/>
        <v>0</v>
      </c>
      <c r="F319" s="15">
        <f t="shared" si="46"/>
        <v>0</v>
      </c>
    </row>
    <row r="320" ht="15.75" spans="1:6">
      <c r="A320" s="68">
        <v>2101202</v>
      </c>
      <c r="B320" s="70" t="s">
        <v>338</v>
      </c>
      <c r="C320" s="69">
        <v>138</v>
      </c>
      <c r="D320" s="69">
        <v>0</v>
      </c>
      <c r="E320" s="69">
        <f t="shared" si="47"/>
        <v>138</v>
      </c>
      <c r="F320" s="15">
        <f t="shared" si="46"/>
        <v>0</v>
      </c>
    </row>
    <row r="321" ht="15.75" spans="1:6">
      <c r="A321" s="67">
        <v>21013</v>
      </c>
      <c r="B321" s="68" t="s">
        <v>339</v>
      </c>
      <c r="C321" s="69">
        <f>SUM(C322:C323)</f>
        <v>159</v>
      </c>
      <c r="D321" s="69">
        <f t="shared" ref="D321" si="63">SUM(D322:D323)</f>
        <v>0</v>
      </c>
      <c r="E321" s="69">
        <f t="shared" si="47"/>
        <v>159</v>
      </c>
      <c r="F321" s="15">
        <f t="shared" si="46"/>
        <v>0</v>
      </c>
    </row>
    <row r="322" ht="15.75" spans="1:6">
      <c r="A322" s="68">
        <v>2101301</v>
      </c>
      <c r="B322" s="70" t="s">
        <v>340</v>
      </c>
      <c r="C322" s="69">
        <v>159</v>
      </c>
      <c r="D322" s="69">
        <v>0</v>
      </c>
      <c r="E322" s="69">
        <f t="shared" si="47"/>
        <v>159</v>
      </c>
      <c r="F322" s="15">
        <f t="shared" si="46"/>
        <v>0</v>
      </c>
    </row>
    <row r="323" ht="15.75" spans="1:6">
      <c r="A323" s="68">
        <v>2101302</v>
      </c>
      <c r="B323" s="70" t="s">
        <v>341</v>
      </c>
      <c r="C323" s="69">
        <v>0</v>
      </c>
      <c r="D323" s="69">
        <v>0</v>
      </c>
      <c r="E323" s="69">
        <f t="shared" si="47"/>
        <v>0</v>
      </c>
      <c r="F323" s="15">
        <f t="shared" si="46"/>
        <v>0</v>
      </c>
    </row>
    <row r="324" ht="15.75" spans="1:6">
      <c r="A324" s="67">
        <v>21014</v>
      </c>
      <c r="B324" s="68" t="s">
        <v>342</v>
      </c>
      <c r="C324" s="69">
        <f>SUM(C325)</f>
        <v>7</v>
      </c>
      <c r="D324" s="69">
        <f t="shared" ref="D324" si="64">SUM(D325)</f>
        <v>0</v>
      </c>
      <c r="E324" s="69">
        <f t="shared" si="47"/>
        <v>7</v>
      </c>
      <c r="F324" s="15">
        <f t="shared" si="46"/>
        <v>0</v>
      </c>
    </row>
    <row r="325" ht="15.75" spans="1:6">
      <c r="A325" s="68">
        <v>2101401</v>
      </c>
      <c r="B325" s="70" t="s">
        <v>343</v>
      </c>
      <c r="C325" s="69">
        <v>7</v>
      </c>
      <c r="D325" s="69">
        <v>0</v>
      </c>
      <c r="E325" s="69">
        <f t="shared" si="47"/>
        <v>7</v>
      </c>
      <c r="F325" s="15">
        <f t="shared" si="46"/>
        <v>0</v>
      </c>
    </row>
    <row r="326" ht="15.75" spans="1:6">
      <c r="A326" s="67">
        <v>21015</v>
      </c>
      <c r="B326" s="68" t="s">
        <v>344</v>
      </c>
      <c r="C326" s="69">
        <f>SUM(C327:C332)</f>
        <v>22</v>
      </c>
      <c r="D326" s="69">
        <f t="shared" ref="D326" si="65">SUM(D327:D332)</f>
        <v>51</v>
      </c>
      <c r="E326" s="69">
        <f t="shared" si="47"/>
        <v>73</v>
      </c>
      <c r="F326" s="15">
        <f t="shared" ref="F326:F389" si="66">C326+D326-E326</f>
        <v>0</v>
      </c>
    </row>
    <row r="327" ht="15.75" spans="1:6">
      <c r="A327" s="68">
        <v>2101501</v>
      </c>
      <c r="B327" s="70" t="s">
        <v>99</v>
      </c>
      <c r="C327" s="69">
        <v>15</v>
      </c>
      <c r="D327" s="69">
        <v>51</v>
      </c>
      <c r="E327" s="69">
        <f t="shared" si="47"/>
        <v>66</v>
      </c>
      <c r="F327" s="15">
        <f t="shared" si="66"/>
        <v>0</v>
      </c>
    </row>
    <row r="328" ht="15.75" spans="1:6">
      <c r="A328" s="68">
        <v>2101504</v>
      </c>
      <c r="B328" s="70" t="s">
        <v>123</v>
      </c>
      <c r="C328" s="69">
        <v>0</v>
      </c>
      <c r="D328" s="69">
        <v>0</v>
      </c>
      <c r="E328" s="69">
        <f t="shared" ref="E328:E391" si="67">C328+D328</f>
        <v>0</v>
      </c>
      <c r="F328" s="15">
        <f t="shared" si="66"/>
        <v>0</v>
      </c>
    </row>
    <row r="329" ht="15.75" spans="1:6">
      <c r="A329" s="68">
        <v>2101505</v>
      </c>
      <c r="B329" s="70" t="s">
        <v>345</v>
      </c>
      <c r="C329" s="69">
        <v>0</v>
      </c>
      <c r="D329" s="69">
        <v>0</v>
      </c>
      <c r="E329" s="69">
        <f t="shared" si="67"/>
        <v>0</v>
      </c>
      <c r="F329" s="15">
        <f t="shared" si="66"/>
        <v>0</v>
      </c>
    </row>
    <row r="330" ht="15.75" spans="1:6">
      <c r="A330" s="68">
        <v>2101506</v>
      </c>
      <c r="B330" s="70" t="s">
        <v>346</v>
      </c>
      <c r="C330" s="69">
        <v>0</v>
      </c>
      <c r="D330" s="69">
        <v>0</v>
      </c>
      <c r="E330" s="69">
        <f t="shared" si="67"/>
        <v>0</v>
      </c>
      <c r="F330" s="15">
        <f t="shared" si="66"/>
        <v>0</v>
      </c>
    </row>
    <row r="331" ht="15.75" spans="1:6">
      <c r="A331" s="68">
        <v>2101550</v>
      </c>
      <c r="B331" s="70" t="s">
        <v>100</v>
      </c>
      <c r="C331" s="69">
        <v>0</v>
      </c>
      <c r="D331" s="69">
        <v>0</v>
      </c>
      <c r="E331" s="69">
        <f t="shared" si="67"/>
        <v>0</v>
      </c>
      <c r="F331" s="15">
        <f t="shared" si="66"/>
        <v>0</v>
      </c>
    </row>
    <row r="332" ht="15.75" spans="1:6">
      <c r="A332" s="68">
        <v>2101599</v>
      </c>
      <c r="B332" s="70" t="s">
        <v>347</v>
      </c>
      <c r="C332" s="69">
        <v>7</v>
      </c>
      <c r="D332" s="69">
        <v>0</v>
      </c>
      <c r="E332" s="69">
        <f t="shared" si="67"/>
        <v>7</v>
      </c>
      <c r="F332" s="15">
        <f t="shared" si="66"/>
        <v>0</v>
      </c>
    </row>
    <row r="333" ht="15.75" spans="1:6">
      <c r="A333" s="67">
        <v>21099</v>
      </c>
      <c r="B333" s="68" t="s">
        <v>348</v>
      </c>
      <c r="C333" s="69">
        <f>SUM(C334)</f>
        <v>0</v>
      </c>
      <c r="D333" s="69">
        <f t="shared" ref="D333" si="68">SUM(D334)</f>
        <v>102</v>
      </c>
      <c r="E333" s="69">
        <f t="shared" si="67"/>
        <v>102</v>
      </c>
      <c r="F333" s="15">
        <f t="shared" si="66"/>
        <v>0</v>
      </c>
    </row>
    <row r="334" ht="15.75" spans="1:6">
      <c r="A334" s="68">
        <v>2109999</v>
      </c>
      <c r="B334" s="70" t="s">
        <v>348</v>
      </c>
      <c r="C334" s="69">
        <v>0</v>
      </c>
      <c r="D334" s="69">
        <v>102</v>
      </c>
      <c r="E334" s="69">
        <f t="shared" si="67"/>
        <v>102</v>
      </c>
      <c r="F334" s="15">
        <f t="shared" si="66"/>
        <v>0</v>
      </c>
    </row>
    <row r="335" ht="15.75" spans="1:6">
      <c r="A335" s="65">
        <v>211</v>
      </c>
      <c r="B335" s="65" t="s">
        <v>349</v>
      </c>
      <c r="C335" s="66">
        <f>SUM(C336,C341,C344,C349,C351,C353,C356)</f>
        <v>228</v>
      </c>
      <c r="D335" s="66">
        <f t="shared" ref="D335" si="69">SUM(D336,D341,D344,D349,D351,D353,D356)</f>
        <v>-38</v>
      </c>
      <c r="E335" s="66">
        <f t="shared" si="67"/>
        <v>190</v>
      </c>
      <c r="F335" s="15">
        <f t="shared" si="66"/>
        <v>0</v>
      </c>
    </row>
    <row r="336" ht="15.75" spans="1:6">
      <c r="A336" s="67">
        <v>21101</v>
      </c>
      <c r="B336" s="68" t="s">
        <v>350</v>
      </c>
      <c r="C336" s="69">
        <v>0</v>
      </c>
      <c r="D336" s="69">
        <v>0</v>
      </c>
      <c r="E336" s="69">
        <f t="shared" si="67"/>
        <v>0</v>
      </c>
      <c r="F336" s="15">
        <f t="shared" si="66"/>
        <v>0</v>
      </c>
    </row>
    <row r="337" ht="15.75" spans="1:6">
      <c r="A337" s="68">
        <v>2110101</v>
      </c>
      <c r="B337" s="70" t="s">
        <v>99</v>
      </c>
      <c r="C337" s="69">
        <v>0</v>
      </c>
      <c r="D337" s="69">
        <v>0</v>
      </c>
      <c r="E337" s="69">
        <f t="shared" si="67"/>
        <v>0</v>
      </c>
      <c r="F337" s="15">
        <f t="shared" si="66"/>
        <v>0</v>
      </c>
    </row>
    <row r="338" ht="15.75" spans="1:6">
      <c r="A338" s="68">
        <v>2110103</v>
      </c>
      <c r="B338" s="70" t="s">
        <v>105</v>
      </c>
      <c r="C338" s="69">
        <v>0</v>
      </c>
      <c r="D338" s="69">
        <v>0</v>
      </c>
      <c r="E338" s="69">
        <f t="shared" si="67"/>
        <v>0</v>
      </c>
      <c r="F338" s="15">
        <f t="shared" si="66"/>
        <v>0</v>
      </c>
    </row>
    <row r="339" ht="15.75" spans="1:6">
      <c r="A339" s="68">
        <v>2110107</v>
      </c>
      <c r="B339" s="70" t="s">
        <v>351</v>
      </c>
      <c r="C339" s="69">
        <v>0</v>
      </c>
      <c r="D339" s="69">
        <v>0</v>
      </c>
      <c r="E339" s="69">
        <f t="shared" si="67"/>
        <v>0</v>
      </c>
      <c r="F339" s="15">
        <f t="shared" si="66"/>
        <v>0</v>
      </c>
    </row>
    <row r="340" ht="15.75" spans="1:6">
      <c r="A340" s="68">
        <v>2110199</v>
      </c>
      <c r="B340" s="70" t="s">
        <v>352</v>
      </c>
      <c r="C340" s="69">
        <v>0</v>
      </c>
      <c r="D340" s="69">
        <v>0</v>
      </c>
      <c r="E340" s="69">
        <f t="shared" si="67"/>
        <v>0</v>
      </c>
      <c r="F340" s="15">
        <f t="shared" si="66"/>
        <v>0</v>
      </c>
    </row>
    <row r="341" ht="15.75" spans="1:6">
      <c r="A341" s="67">
        <v>21102</v>
      </c>
      <c r="B341" s="68" t="s">
        <v>353</v>
      </c>
      <c r="C341" s="69">
        <v>0</v>
      </c>
      <c r="D341" s="69">
        <v>0</v>
      </c>
      <c r="E341" s="69">
        <f t="shared" si="67"/>
        <v>0</v>
      </c>
      <c r="F341" s="15">
        <f t="shared" si="66"/>
        <v>0</v>
      </c>
    </row>
    <row r="342" ht="15.75" spans="1:6">
      <c r="A342" s="68">
        <v>2110203</v>
      </c>
      <c r="B342" s="70" t="s">
        <v>354</v>
      </c>
      <c r="C342" s="69">
        <v>0</v>
      </c>
      <c r="D342" s="69">
        <v>0</v>
      </c>
      <c r="E342" s="69">
        <f t="shared" si="67"/>
        <v>0</v>
      </c>
      <c r="F342" s="15">
        <f t="shared" si="66"/>
        <v>0</v>
      </c>
    </row>
    <row r="343" ht="15.75" spans="1:6">
      <c r="A343" s="68">
        <v>2110299</v>
      </c>
      <c r="B343" s="70" t="s">
        <v>355</v>
      </c>
      <c r="C343" s="69">
        <v>0</v>
      </c>
      <c r="D343" s="69">
        <v>0</v>
      </c>
      <c r="E343" s="69">
        <f t="shared" si="67"/>
        <v>0</v>
      </c>
      <c r="F343" s="15">
        <f t="shared" si="66"/>
        <v>0</v>
      </c>
    </row>
    <row r="344" ht="15.75" spans="1:6">
      <c r="A344" s="67">
        <v>21103</v>
      </c>
      <c r="B344" s="68" t="s">
        <v>356</v>
      </c>
      <c r="C344" s="69">
        <f>SUM(C345:C348)</f>
        <v>45</v>
      </c>
      <c r="D344" s="69">
        <f t="shared" ref="D344" si="70">SUM(D345:D348)</f>
        <v>-38</v>
      </c>
      <c r="E344" s="69">
        <f t="shared" si="67"/>
        <v>7</v>
      </c>
      <c r="F344" s="15">
        <f t="shared" si="66"/>
        <v>0</v>
      </c>
    </row>
    <row r="345" ht="15.75" spans="1:6">
      <c r="A345" s="68">
        <v>2110301</v>
      </c>
      <c r="B345" s="70" t="s">
        <v>357</v>
      </c>
      <c r="C345" s="69">
        <v>0</v>
      </c>
      <c r="D345" s="69">
        <v>0</v>
      </c>
      <c r="E345" s="69">
        <f t="shared" si="67"/>
        <v>0</v>
      </c>
      <c r="F345" s="15">
        <f t="shared" si="66"/>
        <v>0</v>
      </c>
    </row>
    <row r="346" ht="15.75" spans="1:6">
      <c r="A346" s="68">
        <v>2110302</v>
      </c>
      <c r="B346" s="70" t="s">
        <v>358</v>
      </c>
      <c r="C346" s="69">
        <v>7</v>
      </c>
      <c r="D346" s="69">
        <v>0</v>
      </c>
      <c r="E346" s="69">
        <f t="shared" si="67"/>
        <v>7</v>
      </c>
      <c r="F346" s="15">
        <f t="shared" si="66"/>
        <v>0</v>
      </c>
    </row>
    <row r="347" ht="15.75" spans="1:6">
      <c r="A347" s="68">
        <v>2110304</v>
      </c>
      <c r="B347" s="70" t="s">
        <v>359</v>
      </c>
      <c r="C347" s="69">
        <v>0</v>
      </c>
      <c r="D347" s="69">
        <v>0</v>
      </c>
      <c r="E347" s="69">
        <f t="shared" si="67"/>
        <v>0</v>
      </c>
      <c r="F347" s="15">
        <f t="shared" si="66"/>
        <v>0</v>
      </c>
    </row>
    <row r="348" ht="15.75" spans="1:6">
      <c r="A348" s="68">
        <v>2110399</v>
      </c>
      <c r="B348" s="70" t="s">
        <v>360</v>
      </c>
      <c r="C348" s="69">
        <v>38</v>
      </c>
      <c r="D348" s="69">
        <v>-38</v>
      </c>
      <c r="E348" s="69">
        <f t="shared" si="67"/>
        <v>0</v>
      </c>
      <c r="F348" s="15">
        <f t="shared" si="66"/>
        <v>0</v>
      </c>
    </row>
    <row r="349" ht="15.75" spans="1:6">
      <c r="A349" s="67">
        <v>21110</v>
      </c>
      <c r="B349" s="68" t="s">
        <v>361</v>
      </c>
      <c r="C349" s="69">
        <f>SUM(C350)</f>
        <v>183</v>
      </c>
      <c r="D349" s="69">
        <f t="shared" ref="D349" si="71">SUM(D350)</f>
        <v>0</v>
      </c>
      <c r="E349" s="69">
        <f t="shared" si="67"/>
        <v>183</v>
      </c>
      <c r="F349" s="15">
        <f t="shared" si="66"/>
        <v>0</v>
      </c>
    </row>
    <row r="350" ht="15.75" spans="1:6">
      <c r="A350" s="68">
        <v>2111001</v>
      </c>
      <c r="B350" s="70" t="s">
        <v>361</v>
      </c>
      <c r="C350" s="69">
        <v>183</v>
      </c>
      <c r="D350" s="69">
        <v>0</v>
      </c>
      <c r="E350" s="69">
        <f t="shared" si="67"/>
        <v>183</v>
      </c>
      <c r="F350" s="15">
        <f t="shared" si="66"/>
        <v>0</v>
      </c>
    </row>
    <row r="351" ht="15.75" spans="1:6">
      <c r="A351" s="67">
        <v>21111</v>
      </c>
      <c r="B351" s="68" t="s">
        <v>362</v>
      </c>
      <c r="C351" s="69">
        <v>0</v>
      </c>
      <c r="D351" s="69">
        <v>0</v>
      </c>
      <c r="E351" s="69">
        <f t="shared" si="67"/>
        <v>0</v>
      </c>
      <c r="F351" s="15">
        <f t="shared" si="66"/>
        <v>0</v>
      </c>
    </row>
    <row r="352" ht="15.75" spans="1:6">
      <c r="A352" s="68">
        <v>2111102</v>
      </c>
      <c r="B352" s="70" t="s">
        <v>363</v>
      </c>
      <c r="C352" s="69">
        <v>0</v>
      </c>
      <c r="D352" s="69">
        <v>0</v>
      </c>
      <c r="E352" s="69">
        <f t="shared" si="67"/>
        <v>0</v>
      </c>
      <c r="F352" s="15">
        <f t="shared" si="66"/>
        <v>0</v>
      </c>
    </row>
    <row r="353" ht="15.75" spans="1:6">
      <c r="A353" s="67">
        <v>21114</v>
      </c>
      <c r="B353" s="68" t="s">
        <v>364</v>
      </c>
      <c r="C353" s="69">
        <v>0</v>
      </c>
      <c r="D353" s="69">
        <v>0</v>
      </c>
      <c r="E353" s="69">
        <f t="shared" si="67"/>
        <v>0</v>
      </c>
      <c r="F353" s="15">
        <f t="shared" si="66"/>
        <v>0</v>
      </c>
    </row>
    <row r="354" ht="15.75" spans="1:6">
      <c r="A354" s="68">
        <v>2111401</v>
      </c>
      <c r="B354" s="70" t="s">
        <v>99</v>
      </c>
      <c r="C354" s="69">
        <v>0</v>
      </c>
      <c r="D354" s="69">
        <v>0</v>
      </c>
      <c r="E354" s="69">
        <f t="shared" si="67"/>
        <v>0</v>
      </c>
      <c r="F354" s="15">
        <f t="shared" si="66"/>
        <v>0</v>
      </c>
    </row>
    <row r="355" ht="15.75" spans="1:6">
      <c r="A355" s="68">
        <v>2111405</v>
      </c>
      <c r="B355" s="70" t="s">
        <v>365</v>
      </c>
      <c r="C355" s="69">
        <v>0</v>
      </c>
      <c r="D355" s="69">
        <v>0</v>
      </c>
      <c r="E355" s="69">
        <f t="shared" si="67"/>
        <v>0</v>
      </c>
      <c r="F355" s="15">
        <f t="shared" si="66"/>
        <v>0</v>
      </c>
    </row>
    <row r="356" ht="15.75" spans="1:6">
      <c r="A356" s="67">
        <v>21199</v>
      </c>
      <c r="B356" s="68" t="s">
        <v>366</v>
      </c>
      <c r="C356" s="69">
        <v>0</v>
      </c>
      <c r="D356" s="69">
        <v>0</v>
      </c>
      <c r="E356" s="69">
        <f t="shared" si="67"/>
        <v>0</v>
      </c>
      <c r="F356" s="15">
        <f t="shared" si="66"/>
        <v>0</v>
      </c>
    </row>
    <row r="357" ht="15.75" spans="1:6">
      <c r="A357" s="68">
        <v>2119999</v>
      </c>
      <c r="B357" s="70" t="s">
        <v>366</v>
      </c>
      <c r="C357" s="69">
        <v>0</v>
      </c>
      <c r="D357" s="69">
        <v>0</v>
      </c>
      <c r="E357" s="69">
        <f t="shared" si="67"/>
        <v>0</v>
      </c>
      <c r="F357" s="15">
        <f t="shared" si="66"/>
        <v>0</v>
      </c>
    </row>
    <row r="358" ht="15.75" spans="1:6">
      <c r="A358" s="65">
        <v>212</v>
      </c>
      <c r="B358" s="65" t="s">
        <v>367</v>
      </c>
      <c r="C358" s="66">
        <f>SUM(C359,C365,C367,C369,C371,C373)</f>
        <v>790</v>
      </c>
      <c r="D358" s="66">
        <f t="shared" ref="D358" si="72">SUM(D359,D365,D367,D369,D371,D373)</f>
        <v>4164</v>
      </c>
      <c r="E358" s="66">
        <f t="shared" si="67"/>
        <v>4954</v>
      </c>
      <c r="F358" s="15">
        <f t="shared" si="66"/>
        <v>0</v>
      </c>
    </row>
    <row r="359" ht="15.75" spans="1:6">
      <c r="A359" s="67">
        <v>21201</v>
      </c>
      <c r="B359" s="68" t="s">
        <v>368</v>
      </c>
      <c r="C359" s="69">
        <f>SUM(C360:C364)</f>
        <v>522</v>
      </c>
      <c r="D359" s="69">
        <f t="shared" ref="D359" si="73">SUM(D360:D364)</f>
        <v>-13</v>
      </c>
      <c r="E359" s="69">
        <f t="shared" si="67"/>
        <v>509</v>
      </c>
      <c r="F359" s="15">
        <f t="shared" si="66"/>
        <v>0</v>
      </c>
    </row>
    <row r="360" ht="15.75" spans="1:6">
      <c r="A360" s="68">
        <v>2120101</v>
      </c>
      <c r="B360" s="70" t="s">
        <v>99</v>
      </c>
      <c r="C360" s="69">
        <v>59</v>
      </c>
      <c r="D360" s="69">
        <v>-13</v>
      </c>
      <c r="E360" s="69">
        <f t="shared" si="67"/>
        <v>46</v>
      </c>
      <c r="F360" s="15">
        <f t="shared" si="66"/>
        <v>0</v>
      </c>
    </row>
    <row r="361" ht="15.75" spans="1:6">
      <c r="A361" s="68">
        <v>2120104</v>
      </c>
      <c r="B361" s="70" t="s">
        <v>369</v>
      </c>
      <c r="C361" s="69">
        <v>227</v>
      </c>
      <c r="D361" s="69">
        <v>0</v>
      </c>
      <c r="E361" s="69">
        <f t="shared" si="67"/>
        <v>227</v>
      </c>
      <c r="F361" s="15">
        <f t="shared" si="66"/>
        <v>0</v>
      </c>
    </row>
    <row r="362" ht="15.75" spans="1:6">
      <c r="A362" s="68">
        <v>2120105</v>
      </c>
      <c r="B362" s="70" t="s">
        <v>370</v>
      </c>
      <c r="C362" s="69">
        <v>236</v>
      </c>
      <c r="D362" s="69">
        <v>0</v>
      </c>
      <c r="E362" s="69">
        <f t="shared" si="67"/>
        <v>236</v>
      </c>
      <c r="F362" s="15">
        <f t="shared" si="66"/>
        <v>0</v>
      </c>
    </row>
    <row r="363" ht="15.75" spans="1:6">
      <c r="A363" s="68">
        <v>2120106</v>
      </c>
      <c r="B363" s="70" t="s">
        <v>371</v>
      </c>
      <c r="C363" s="69">
        <v>0</v>
      </c>
      <c r="D363" s="69">
        <v>0</v>
      </c>
      <c r="E363" s="69">
        <f t="shared" si="67"/>
        <v>0</v>
      </c>
      <c r="F363" s="15">
        <f t="shared" si="66"/>
        <v>0</v>
      </c>
    </row>
    <row r="364" ht="15.75" spans="1:6">
      <c r="A364" s="68">
        <v>2120199</v>
      </c>
      <c r="B364" s="70" t="s">
        <v>372</v>
      </c>
      <c r="C364" s="69">
        <v>0</v>
      </c>
      <c r="D364" s="69">
        <v>0</v>
      </c>
      <c r="E364" s="69">
        <f t="shared" si="67"/>
        <v>0</v>
      </c>
      <c r="F364" s="15">
        <f t="shared" si="66"/>
        <v>0</v>
      </c>
    </row>
    <row r="365" ht="15.75" spans="1:6">
      <c r="A365" s="67">
        <v>21202</v>
      </c>
      <c r="B365" s="68" t="s">
        <v>373</v>
      </c>
      <c r="C365" s="69">
        <f>SUM(C366)</f>
        <v>49</v>
      </c>
      <c r="D365" s="69">
        <f t="shared" ref="D365" si="74">SUM(D366)</f>
        <v>0</v>
      </c>
      <c r="E365" s="69">
        <f t="shared" si="67"/>
        <v>49</v>
      </c>
      <c r="F365" s="15">
        <f t="shared" si="66"/>
        <v>0</v>
      </c>
    </row>
    <row r="366" ht="15.75" spans="1:6">
      <c r="A366" s="68">
        <v>2120201</v>
      </c>
      <c r="B366" s="70" t="s">
        <v>373</v>
      </c>
      <c r="C366" s="69">
        <v>49</v>
      </c>
      <c r="D366" s="69">
        <v>0</v>
      </c>
      <c r="E366" s="69">
        <f t="shared" si="67"/>
        <v>49</v>
      </c>
      <c r="F366" s="15">
        <f t="shared" si="66"/>
        <v>0</v>
      </c>
    </row>
    <row r="367" ht="15.75" spans="1:6">
      <c r="A367" s="67">
        <v>21203</v>
      </c>
      <c r="B367" s="68" t="s">
        <v>374</v>
      </c>
      <c r="C367" s="69">
        <f>SUM(C368)</f>
        <v>171</v>
      </c>
      <c r="D367" s="69">
        <f t="shared" ref="D367" si="75">SUM(D368)</f>
        <v>3942</v>
      </c>
      <c r="E367" s="69">
        <f t="shared" si="67"/>
        <v>4113</v>
      </c>
      <c r="F367" s="15">
        <f t="shared" si="66"/>
        <v>0</v>
      </c>
    </row>
    <row r="368" ht="15.75" spans="1:6">
      <c r="A368" s="68">
        <v>2120399</v>
      </c>
      <c r="B368" s="70" t="s">
        <v>375</v>
      </c>
      <c r="C368" s="69">
        <v>171</v>
      </c>
      <c r="D368" s="69">
        <v>3942</v>
      </c>
      <c r="E368" s="69">
        <f t="shared" si="67"/>
        <v>4113</v>
      </c>
      <c r="F368" s="15">
        <f t="shared" si="66"/>
        <v>0</v>
      </c>
    </row>
    <row r="369" ht="15.75" spans="1:6">
      <c r="A369" s="67">
        <v>21205</v>
      </c>
      <c r="B369" s="68" t="s">
        <v>376</v>
      </c>
      <c r="C369" s="69">
        <f>SUM(C370)</f>
        <v>48</v>
      </c>
      <c r="D369" s="69">
        <f t="shared" ref="D369" si="76">SUM(D370)</f>
        <v>108</v>
      </c>
      <c r="E369" s="69">
        <f t="shared" si="67"/>
        <v>156</v>
      </c>
      <c r="F369" s="15">
        <f t="shared" si="66"/>
        <v>0</v>
      </c>
    </row>
    <row r="370" ht="15.75" spans="1:6">
      <c r="A370" s="68">
        <v>2120501</v>
      </c>
      <c r="B370" s="70" t="s">
        <v>376</v>
      </c>
      <c r="C370" s="69">
        <v>48</v>
      </c>
      <c r="D370" s="69">
        <v>108</v>
      </c>
      <c r="E370" s="69">
        <f t="shared" si="67"/>
        <v>156</v>
      </c>
      <c r="F370" s="15">
        <f t="shared" si="66"/>
        <v>0</v>
      </c>
    </row>
    <row r="371" ht="15.75" spans="1:6">
      <c r="A371" s="67">
        <v>21206</v>
      </c>
      <c r="B371" s="68" t="s">
        <v>377</v>
      </c>
      <c r="C371" s="69">
        <v>0</v>
      </c>
      <c r="D371" s="69">
        <v>0</v>
      </c>
      <c r="E371" s="69">
        <f t="shared" si="67"/>
        <v>0</v>
      </c>
      <c r="F371" s="15">
        <f t="shared" si="66"/>
        <v>0</v>
      </c>
    </row>
    <row r="372" ht="15.75" spans="1:6">
      <c r="A372" s="68">
        <v>2120601</v>
      </c>
      <c r="B372" s="70" t="s">
        <v>377</v>
      </c>
      <c r="C372" s="69">
        <v>0</v>
      </c>
      <c r="D372" s="69">
        <v>0</v>
      </c>
      <c r="E372" s="69">
        <f t="shared" si="67"/>
        <v>0</v>
      </c>
      <c r="F372" s="15">
        <f t="shared" si="66"/>
        <v>0</v>
      </c>
    </row>
    <row r="373" ht="15.75" spans="1:6">
      <c r="A373" s="67">
        <v>21299</v>
      </c>
      <c r="B373" s="68" t="s">
        <v>378</v>
      </c>
      <c r="C373" s="69">
        <v>0</v>
      </c>
      <c r="D373" s="69">
        <v>127</v>
      </c>
      <c r="E373" s="69">
        <f t="shared" si="67"/>
        <v>127</v>
      </c>
      <c r="F373" s="15">
        <f t="shared" si="66"/>
        <v>0</v>
      </c>
    </row>
    <row r="374" ht="15.75" spans="1:6">
      <c r="A374" s="68">
        <v>2129999</v>
      </c>
      <c r="B374" s="70" t="s">
        <v>378</v>
      </c>
      <c r="C374" s="69">
        <v>0</v>
      </c>
      <c r="D374" s="69">
        <v>127</v>
      </c>
      <c r="E374" s="69">
        <f t="shared" si="67"/>
        <v>127</v>
      </c>
      <c r="F374" s="15">
        <f t="shared" si="66"/>
        <v>0</v>
      </c>
    </row>
    <row r="375" ht="15.75" spans="1:6">
      <c r="A375" s="65">
        <v>213</v>
      </c>
      <c r="B375" s="65" t="s">
        <v>379</v>
      </c>
      <c r="C375" s="66">
        <f>SUM(C376,C387,C398,C416,C420,C424,C428)</f>
        <v>3707</v>
      </c>
      <c r="D375" s="66">
        <f t="shared" ref="D375" si="77">SUM(D376,D387,D398,D416,D420,D424,D428)</f>
        <v>-1150</v>
      </c>
      <c r="E375" s="66">
        <f t="shared" si="67"/>
        <v>2557</v>
      </c>
      <c r="F375" s="15">
        <f t="shared" si="66"/>
        <v>0</v>
      </c>
    </row>
    <row r="376" ht="15.75" spans="1:6">
      <c r="A376" s="67">
        <v>21301</v>
      </c>
      <c r="B376" s="68" t="s">
        <v>380</v>
      </c>
      <c r="C376" s="69">
        <f>SUM(C377:C386)</f>
        <v>2690</v>
      </c>
      <c r="D376" s="69">
        <f t="shared" ref="D376" si="78">SUM(D377:D386)</f>
        <v>-927</v>
      </c>
      <c r="E376" s="69">
        <f t="shared" si="67"/>
        <v>1763</v>
      </c>
      <c r="F376" s="15">
        <f t="shared" si="66"/>
        <v>0</v>
      </c>
    </row>
    <row r="377" ht="15.75" spans="1:6">
      <c r="A377" s="68">
        <v>2130101</v>
      </c>
      <c r="B377" s="70" t="s">
        <v>99</v>
      </c>
      <c r="C377" s="69">
        <v>70</v>
      </c>
      <c r="D377" s="69">
        <v>-7</v>
      </c>
      <c r="E377" s="69">
        <f t="shared" si="67"/>
        <v>63</v>
      </c>
      <c r="F377" s="15">
        <f t="shared" si="66"/>
        <v>0</v>
      </c>
    </row>
    <row r="378" ht="15.75" spans="1:6">
      <c r="A378" s="68">
        <v>2130103</v>
      </c>
      <c r="B378" s="70" t="s">
        <v>105</v>
      </c>
      <c r="C378" s="69">
        <v>0</v>
      </c>
      <c r="D378" s="69">
        <v>0</v>
      </c>
      <c r="E378" s="69">
        <f t="shared" si="67"/>
        <v>0</v>
      </c>
      <c r="F378" s="15">
        <f t="shared" si="66"/>
        <v>0</v>
      </c>
    </row>
    <row r="379" ht="15.75" spans="1:6">
      <c r="A379" s="68">
        <v>2130104</v>
      </c>
      <c r="B379" s="70" t="s">
        <v>100</v>
      </c>
      <c r="C379" s="69">
        <v>657</v>
      </c>
      <c r="D379" s="69">
        <v>0</v>
      </c>
      <c r="E379" s="69">
        <f t="shared" si="67"/>
        <v>657</v>
      </c>
      <c r="F379" s="15">
        <f t="shared" si="66"/>
        <v>0</v>
      </c>
    </row>
    <row r="380" ht="15.75" spans="1:6">
      <c r="A380" s="68">
        <v>2130106</v>
      </c>
      <c r="B380" s="70" t="s">
        <v>381</v>
      </c>
      <c r="C380" s="69">
        <v>375</v>
      </c>
      <c r="D380" s="69">
        <v>-210</v>
      </c>
      <c r="E380" s="69">
        <f t="shared" si="67"/>
        <v>165</v>
      </c>
      <c r="F380" s="15">
        <f t="shared" si="66"/>
        <v>0</v>
      </c>
    </row>
    <row r="381" ht="15.75" spans="1:6">
      <c r="A381" s="68">
        <v>2130108</v>
      </c>
      <c r="B381" s="70" t="s">
        <v>382</v>
      </c>
      <c r="C381" s="69">
        <v>368</v>
      </c>
      <c r="D381" s="69">
        <v>-88</v>
      </c>
      <c r="E381" s="69">
        <f t="shared" si="67"/>
        <v>280</v>
      </c>
      <c r="F381" s="15">
        <f t="shared" si="66"/>
        <v>0</v>
      </c>
    </row>
    <row r="382" ht="15.75" spans="1:6">
      <c r="A382" s="68">
        <v>2130122</v>
      </c>
      <c r="B382" s="70" t="s">
        <v>383</v>
      </c>
      <c r="C382" s="69">
        <v>123</v>
      </c>
      <c r="D382" s="69">
        <v>0</v>
      </c>
      <c r="E382" s="69">
        <f t="shared" si="67"/>
        <v>123</v>
      </c>
      <c r="F382" s="15">
        <f t="shared" si="66"/>
        <v>0</v>
      </c>
    </row>
    <row r="383" ht="15.75" spans="1:6">
      <c r="A383" s="68">
        <v>2130135</v>
      </c>
      <c r="B383" s="70" t="s">
        <v>384</v>
      </c>
      <c r="C383" s="69">
        <v>416</v>
      </c>
      <c r="D383" s="69">
        <v>0</v>
      </c>
      <c r="E383" s="69">
        <f t="shared" si="67"/>
        <v>416</v>
      </c>
      <c r="F383" s="15">
        <f t="shared" si="66"/>
        <v>0</v>
      </c>
    </row>
    <row r="384" ht="15.75" spans="1:6">
      <c r="A384" s="68">
        <v>2130142</v>
      </c>
      <c r="B384" s="70" t="s">
        <v>385</v>
      </c>
      <c r="C384" s="69">
        <v>672</v>
      </c>
      <c r="D384" s="69">
        <v>-622</v>
      </c>
      <c r="E384" s="69">
        <f t="shared" si="67"/>
        <v>50</v>
      </c>
      <c r="F384" s="15">
        <f t="shared" si="66"/>
        <v>0</v>
      </c>
    </row>
    <row r="385" ht="15.75" spans="1:6">
      <c r="A385" s="68">
        <v>2130153</v>
      </c>
      <c r="B385" s="70" t="s">
        <v>386</v>
      </c>
      <c r="C385" s="69">
        <v>4</v>
      </c>
      <c r="D385" s="69">
        <v>0</v>
      </c>
      <c r="E385" s="69">
        <f t="shared" si="67"/>
        <v>4</v>
      </c>
      <c r="F385" s="15">
        <f t="shared" si="66"/>
        <v>0</v>
      </c>
    </row>
    <row r="386" ht="15.75" spans="1:6">
      <c r="A386" s="68">
        <v>2130199</v>
      </c>
      <c r="B386" s="70" t="s">
        <v>387</v>
      </c>
      <c r="C386" s="69">
        <v>5</v>
      </c>
      <c r="D386" s="69">
        <v>0</v>
      </c>
      <c r="E386" s="69">
        <f t="shared" si="67"/>
        <v>5</v>
      </c>
      <c r="F386" s="15">
        <f t="shared" si="66"/>
        <v>0</v>
      </c>
    </row>
    <row r="387" ht="15.75" spans="1:6">
      <c r="A387" s="67">
        <v>21302</v>
      </c>
      <c r="B387" s="68" t="s">
        <v>388</v>
      </c>
      <c r="C387" s="69">
        <v>0</v>
      </c>
      <c r="D387" s="69">
        <v>0</v>
      </c>
      <c r="E387" s="69">
        <f t="shared" si="67"/>
        <v>0</v>
      </c>
      <c r="F387" s="15">
        <f t="shared" si="66"/>
        <v>0</v>
      </c>
    </row>
    <row r="388" ht="15.75" spans="1:6">
      <c r="A388" s="68">
        <v>2130201</v>
      </c>
      <c r="B388" s="70" t="s">
        <v>99</v>
      </c>
      <c r="C388" s="69">
        <v>0</v>
      </c>
      <c r="D388" s="69">
        <v>0</v>
      </c>
      <c r="E388" s="69">
        <f t="shared" si="67"/>
        <v>0</v>
      </c>
      <c r="F388" s="15">
        <f t="shared" si="66"/>
        <v>0</v>
      </c>
    </row>
    <row r="389" ht="15.75" spans="1:6">
      <c r="A389" s="68">
        <v>2130204</v>
      </c>
      <c r="B389" s="70" t="s">
        <v>389</v>
      </c>
      <c r="C389" s="69">
        <v>0</v>
      </c>
      <c r="D389" s="69">
        <v>0</v>
      </c>
      <c r="E389" s="69">
        <f t="shared" si="67"/>
        <v>0</v>
      </c>
      <c r="F389" s="15">
        <f t="shared" si="66"/>
        <v>0</v>
      </c>
    </row>
    <row r="390" ht="15.75" spans="1:6">
      <c r="A390" s="68">
        <v>2130205</v>
      </c>
      <c r="B390" s="70" t="s">
        <v>390</v>
      </c>
      <c r="C390" s="69">
        <v>0</v>
      </c>
      <c r="D390" s="69">
        <v>0</v>
      </c>
      <c r="E390" s="69">
        <f t="shared" si="67"/>
        <v>0</v>
      </c>
      <c r="F390" s="15">
        <f t="shared" ref="F390:F453" si="79">C390+D390-E390</f>
        <v>0</v>
      </c>
    </row>
    <row r="391" ht="15.75" spans="1:6">
      <c r="A391" s="68">
        <v>2130206</v>
      </c>
      <c r="B391" s="70" t="s">
        <v>391</v>
      </c>
      <c r="C391" s="69">
        <v>0</v>
      </c>
      <c r="D391" s="69">
        <v>0</v>
      </c>
      <c r="E391" s="69">
        <f t="shared" si="67"/>
        <v>0</v>
      </c>
      <c r="F391" s="15">
        <f t="shared" si="79"/>
        <v>0</v>
      </c>
    </row>
    <row r="392" ht="15.75" spans="1:6">
      <c r="A392" s="68">
        <v>2130207</v>
      </c>
      <c r="B392" s="70" t="s">
        <v>392</v>
      </c>
      <c r="C392" s="69">
        <v>0</v>
      </c>
      <c r="D392" s="69">
        <v>0</v>
      </c>
      <c r="E392" s="69">
        <f t="shared" ref="E392:E455" si="80">C392+D392</f>
        <v>0</v>
      </c>
      <c r="F392" s="15">
        <f t="shared" si="79"/>
        <v>0</v>
      </c>
    </row>
    <row r="393" ht="15.75" spans="1:6">
      <c r="A393" s="68">
        <v>2130209</v>
      </c>
      <c r="B393" s="70" t="s">
        <v>393</v>
      </c>
      <c r="C393" s="69">
        <v>0</v>
      </c>
      <c r="D393" s="69">
        <v>0</v>
      </c>
      <c r="E393" s="69">
        <f t="shared" si="80"/>
        <v>0</v>
      </c>
      <c r="F393" s="15">
        <f t="shared" si="79"/>
        <v>0</v>
      </c>
    </row>
    <row r="394" ht="15.75" spans="1:6">
      <c r="A394" s="68">
        <v>2130211</v>
      </c>
      <c r="B394" s="70" t="s">
        <v>394</v>
      </c>
      <c r="C394" s="69">
        <v>0</v>
      </c>
      <c r="D394" s="69">
        <v>0</v>
      </c>
      <c r="E394" s="69">
        <f t="shared" si="80"/>
        <v>0</v>
      </c>
      <c r="F394" s="15">
        <f t="shared" si="79"/>
        <v>0</v>
      </c>
    </row>
    <row r="395" ht="15.75" spans="1:6">
      <c r="A395" s="68">
        <v>2130217</v>
      </c>
      <c r="B395" s="70" t="s">
        <v>395</v>
      </c>
      <c r="C395" s="69">
        <v>0</v>
      </c>
      <c r="D395" s="69">
        <v>0</v>
      </c>
      <c r="E395" s="69">
        <f t="shared" si="80"/>
        <v>0</v>
      </c>
      <c r="F395" s="15">
        <f t="shared" si="79"/>
        <v>0</v>
      </c>
    </row>
    <row r="396" ht="15.75" spans="1:6">
      <c r="A396" s="68">
        <v>2130234</v>
      </c>
      <c r="B396" s="70" t="s">
        <v>396</v>
      </c>
      <c r="C396" s="69">
        <v>0</v>
      </c>
      <c r="D396" s="69">
        <v>0</v>
      </c>
      <c r="E396" s="69">
        <f t="shared" si="80"/>
        <v>0</v>
      </c>
      <c r="F396" s="15">
        <f t="shared" si="79"/>
        <v>0</v>
      </c>
    </row>
    <row r="397" ht="15.75" spans="1:6">
      <c r="A397" s="68">
        <v>2130236</v>
      </c>
      <c r="B397" s="70" t="s">
        <v>397</v>
      </c>
      <c r="C397" s="69">
        <v>0</v>
      </c>
      <c r="D397" s="69">
        <v>0</v>
      </c>
      <c r="E397" s="69">
        <f t="shared" si="80"/>
        <v>0</v>
      </c>
      <c r="F397" s="15">
        <f t="shared" si="79"/>
        <v>0</v>
      </c>
    </row>
    <row r="398" ht="15.75" spans="1:6">
      <c r="A398" s="67">
        <v>21303</v>
      </c>
      <c r="B398" s="68" t="s">
        <v>398</v>
      </c>
      <c r="C398" s="69">
        <f>SUM(C399:C415)</f>
        <v>150</v>
      </c>
      <c r="D398" s="69">
        <f t="shared" ref="D398" si="81">SUM(D399:D415)</f>
        <v>-130</v>
      </c>
      <c r="E398" s="69">
        <f t="shared" si="80"/>
        <v>20</v>
      </c>
      <c r="F398" s="15">
        <f t="shared" si="79"/>
        <v>0</v>
      </c>
    </row>
    <row r="399" ht="15.75" spans="1:6">
      <c r="A399" s="68">
        <v>2130301</v>
      </c>
      <c r="B399" s="70" t="s">
        <v>99</v>
      </c>
      <c r="C399" s="69">
        <v>0</v>
      </c>
      <c r="D399" s="69">
        <v>0</v>
      </c>
      <c r="E399" s="69">
        <f t="shared" si="80"/>
        <v>0</v>
      </c>
      <c r="F399" s="15">
        <f t="shared" si="79"/>
        <v>0</v>
      </c>
    </row>
    <row r="400" ht="15.75" spans="1:6">
      <c r="A400" s="68">
        <v>2130303</v>
      </c>
      <c r="B400" s="70" t="s">
        <v>105</v>
      </c>
      <c r="C400" s="69">
        <v>0</v>
      </c>
      <c r="D400" s="69">
        <v>0</v>
      </c>
      <c r="E400" s="69">
        <f t="shared" si="80"/>
        <v>0</v>
      </c>
      <c r="F400" s="15">
        <f t="shared" si="79"/>
        <v>0</v>
      </c>
    </row>
    <row r="401" ht="15.75" spans="1:6">
      <c r="A401" s="68">
        <v>2130304</v>
      </c>
      <c r="B401" s="70" t="s">
        <v>399</v>
      </c>
      <c r="C401" s="69">
        <v>0</v>
      </c>
      <c r="D401" s="69">
        <v>0</v>
      </c>
      <c r="E401" s="69">
        <f t="shared" si="80"/>
        <v>0</v>
      </c>
      <c r="F401" s="15">
        <f t="shared" si="79"/>
        <v>0</v>
      </c>
    </row>
    <row r="402" ht="15.75" spans="1:6">
      <c r="A402" s="68">
        <v>2130305</v>
      </c>
      <c r="B402" s="70" t="s">
        <v>400</v>
      </c>
      <c r="C402" s="69">
        <v>0</v>
      </c>
      <c r="D402" s="69">
        <v>0</v>
      </c>
      <c r="E402" s="69">
        <f t="shared" si="80"/>
        <v>0</v>
      </c>
      <c r="F402" s="15">
        <f t="shared" si="79"/>
        <v>0</v>
      </c>
    </row>
    <row r="403" ht="15.75" spans="1:6">
      <c r="A403" s="68">
        <v>2130306</v>
      </c>
      <c r="B403" s="70" t="s">
        <v>401</v>
      </c>
      <c r="C403" s="69">
        <v>0</v>
      </c>
      <c r="D403" s="69">
        <v>0</v>
      </c>
      <c r="E403" s="69">
        <f t="shared" si="80"/>
        <v>0</v>
      </c>
      <c r="F403" s="15">
        <f t="shared" si="79"/>
        <v>0</v>
      </c>
    </row>
    <row r="404" ht="15.75" spans="1:6">
      <c r="A404" s="68">
        <v>2130308</v>
      </c>
      <c r="B404" s="70" t="s">
        <v>402</v>
      </c>
      <c r="C404" s="69">
        <v>0</v>
      </c>
      <c r="D404" s="69">
        <v>0</v>
      </c>
      <c r="E404" s="69">
        <f t="shared" si="80"/>
        <v>0</v>
      </c>
      <c r="F404" s="15">
        <f t="shared" si="79"/>
        <v>0</v>
      </c>
    </row>
    <row r="405" ht="15.75" spans="1:6">
      <c r="A405" s="68">
        <v>2130309</v>
      </c>
      <c r="B405" s="70" t="s">
        <v>403</v>
      </c>
      <c r="C405" s="69">
        <v>0</v>
      </c>
      <c r="D405" s="69">
        <v>0</v>
      </c>
      <c r="E405" s="69">
        <f t="shared" si="80"/>
        <v>0</v>
      </c>
      <c r="F405" s="15">
        <f t="shared" si="79"/>
        <v>0</v>
      </c>
    </row>
    <row r="406" ht="15.75" spans="1:6">
      <c r="A406" s="68">
        <v>2130310</v>
      </c>
      <c r="B406" s="70" t="s">
        <v>404</v>
      </c>
      <c r="C406" s="69">
        <v>0</v>
      </c>
      <c r="D406" s="69">
        <v>0</v>
      </c>
      <c r="E406" s="69">
        <f t="shared" si="80"/>
        <v>0</v>
      </c>
      <c r="F406" s="15">
        <f t="shared" si="79"/>
        <v>0</v>
      </c>
    </row>
    <row r="407" ht="15.75" spans="1:6">
      <c r="A407" s="68">
        <v>2130311</v>
      </c>
      <c r="B407" s="70" t="s">
        <v>405</v>
      </c>
      <c r="C407" s="69">
        <v>0</v>
      </c>
      <c r="D407" s="69">
        <v>0</v>
      </c>
      <c r="E407" s="69">
        <f t="shared" si="80"/>
        <v>0</v>
      </c>
      <c r="F407" s="15">
        <f t="shared" si="79"/>
        <v>0</v>
      </c>
    </row>
    <row r="408" ht="15.75" spans="1:6">
      <c r="A408" s="68">
        <v>2130312</v>
      </c>
      <c r="B408" s="70" t="s">
        <v>406</v>
      </c>
      <c r="C408" s="69">
        <v>0</v>
      </c>
      <c r="D408" s="69">
        <v>0</v>
      </c>
      <c r="E408" s="69">
        <f t="shared" si="80"/>
        <v>0</v>
      </c>
      <c r="F408" s="15">
        <f t="shared" si="79"/>
        <v>0</v>
      </c>
    </row>
    <row r="409" ht="15.75" spans="1:6">
      <c r="A409" s="68">
        <v>2130314</v>
      </c>
      <c r="B409" s="70" t="s">
        <v>407</v>
      </c>
      <c r="C409" s="69">
        <v>0</v>
      </c>
      <c r="D409" s="69">
        <v>0</v>
      </c>
      <c r="E409" s="69">
        <f t="shared" si="80"/>
        <v>0</v>
      </c>
      <c r="F409" s="15">
        <f t="shared" si="79"/>
        <v>0</v>
      </c>
    </row>
    <row r="410" ht="15.75" spans="1:6">
      <c r="A410" s="68">
        <v>2130315</v>
      </c>
      <c r="B410" s="70" t="s">
        <v>408</v>
      </c>
      <c r="C410" s="69">
        <v>0</v>
      </c>
      <c r="D410" s="69">
        <v>0</v>
      </c>
      <c r="E410" s="69">
        <f t="shared" si="80"/>
        <v>0</v>
      </c>
      <c r="F410" s="15">
        <f t="shared" si="79"/>
        <v>0</v>
      </c>
    </row>
    <row r="411" ht="15.75" spans="1:6">
      <c r="A411" s="68">
        <v>2130317</v>
      </c>
      <c r="B411" s="70" t="s">
        <v>409</v>
      </c>
      <c r="C411" s="69">
        <v>0</v>
      </c>
      <c r="D411" s="69">
        <v>0</v>
      </c>
      <c r="E411" s="69">
        <f t="shared" si="80"/>
        <v>0</v>
      </c>
      <c r="F411" s="15">
        <f t="shared" si="79"/>
        <v>0</v>
      </c>
    </row>
    <row r="412" ht="15.75" spans="1:6">
      <c r="A412" s="68">
        <v>2130319</v>
      </c>
      <c r="B412" s="70" t="s">
        <v>410</v>
      </c>
      <c r="C412" s="69">
        <v>0</v>
      </c>
      <c r="D412" s="69">
        <v>0</v>
      </c>
      <c r="E412" s="69">
        <f t="shared" si="80"/>
        <v>0</v>
      </c>
      <c r="F412" s="15">
        <f t="shared" si="79"/>
        <v>0</v>
      </c>
    </row>
    <row r="413" ht="15.75" spans="1:6">
      <c r="A413" s="68">
        <v>2130321</v>
      </c>
      <c r="B413" s="70" t="s">
        <v>411</v>
      </c>
      <c r="C413" s="69">
        <v>0</v>
      </c>
      <c r="D413" s="69">
        <v>0</v>
      </c>
      <c r="E413" s="69">
        <f t="shared" si="80"/>
        <v>0</v>
      </c>
      <c r="F413" s="15">
        <f t="shared" si="79"/>
        <v>0</v>
      </c>
    </row>
    <row r="414" ht="15.75" spans="1:6">
      <c r="A414" s="68">
        <v>2130335</v>
      </c>
      <c r="B414" s="70" t="s">
        <v>412</v>
      </c>
      <c r="C414" s="69">
        <v>125</v>
      </c>
      <c r="D414" s="69">
        <v>-105</v>
      </c>
      <c r="E414" s="69">
        <f t="shared" si="80"/>
        <v>20</v>
      </c>
      <c r="F414" s="15">
        <f t="shared" si="79"/>
        <v>0</v>
      </c>
    </row>
    <row r="415" ht="15.75" spans="1:6">
      <c r="A415" s="68">
        <v>2130399</v>
      </c>
      <c r="B415" s="70" t="s">
        <v>413</v>
      </c>
      <c r="C415" s="69">
        <v>25</v>
      </c>
      <c r="D415" s="69">
        <v>-25</v>
      </c>
      <c r="E415" s="69">
        <f t="shared" si="80"/>
        <v>0</v>
      </c>
      <c r="F415" s="15">
        <f t="shared" si="79"/>
        <v>0</v>
      </c>
    </row>
    <row r="416" ht="15.75" spans="1:6">
      <c r="A416" s="67">
        <v>21305</v>
      </c>
      <c r="B416" s="68" t="s">
        <v>414</v>
      </c>
      <c r="C416" s="69">
        <f>SUM(C417:C419)</f>
        <v>133</v>
      </c>
      <c r="D416" s="69">
        <f t="shared" ref="D416" si="82">SUM(D417:D419)</f>
        <v>-130</v>
      </c>
      <c r="E416" s="69">
        <f t="shared" si="80"/>
        <v>3</v>
      </c>
      <c r="F416" s="15">
        <f t="shared" si="79"/>
        <v>0</v>
      </c>
    </row>
    <row r="417" ht="15.75" spans="1:6">
      <c r="A417" s="68">
        <v>2130501</v>
      </c>
      <c r="B417" s="70" t="s">
        <v>99</v>
      </c>
      <c r="C417" s="69">
        <v>0</v>
      </c>
      <c r="D417" s="69">
        <v>0</v>
      </c>
      <c r="E417" s="69">
        <f t="shared" si="80"/>
        <v>0</v>
      </c>
      <c r="F417" s="15">
        <f t="shared" si="79"/>
        <v>0</v>
      </c>
    </row>
    <row r="418" ht="15.75" spans="1:6">
      <c r="A418" s="68">
        <v>2130505</v>
      </c>
      <c r="B418" s="70" t="s">
        <v>415</v>
      </c>
      <c r="C418" s="69">
        <v>0</v>
      </c>
      <c r="D418" s="69">
        <v>0</v>
      </c>
      <c r="E418" s="69">
        <f t="shared" si="80"/>
        <v>0</v>
      </c>
      <c r="F418" s="15">
        <f t="shared" si="79"/>
        <v>0</v>
      </c>
    </row>
    <row r="419" ht="15.75" spans="1:6">
      <c r="A419" s="68">
        <v>2130599</v>
      </c>
      <c r="B419" s="70" t="s">
        <v>414</v>
      </c>
      <c r="C419" s="69">
        <v>133</v>
      </c>
      <c r="D419" s="69">
        <v>-130</v>
      </c>
      <c r="E419" s="69">
        <f t="shared" si="80"/>
        <v>3</v>
      </c>
      <c r="F419" s="15">
        <f t="shared" si="79"/>
        <v>0</v>
      </c>
    </row>
    <row r="420" ht="15.75" spans="1:6">
      <c r="A420" s="67">
        <v>21307</v>
      </c>
      <c r="B420" s="68" t="s">
        <v>416</v>
      </c>
      <c r="C420" s="69">
        <f>SUM(C421:C423)</f>
        <v>570</v>
      </c>
      <c r="D420" s="69">
        <f t="shared" ref="D420" si="83">SUM(D421:D423)</f>
        <v>37</v>
      </c>
      <c r="E420" s="69">
        <f t="shared" si="80"/>
        <v>607</v>
      </c>
      <c r="F420" s="15">
        <f t="shared" si="79"/>
        <v>0</v>
      </c>
    </row>
    <row r="421" ht="15.75" spans="1:6">
      <c r="A421" s="68">
        <v>2130701</v>
      </c>
      <c r="B421" s="70" t="s">
        <v>417</v>
      </c>
      <c r="C421" s="69">
        <v>100</v>
      </c>
      <c r="D421" s="69">
        <v>0</v>
      </c>
      <c r="E421" s="69">
        <f t="shared" si="80"/>
        <v>100</v>
      </c>
      <c r="F421" s="15">
        <f t="shared" si="79"/>
        <v>0</v>
      </c>
    </row>
    <row r="422" ht="15.75" spans="1:6">
      <c r="A422" s="68">
        <v>2130705</v>
      </c>
      <c r="B422" s="70" t="s">
        <v>418</v>
      </c>
      <c r="C422" s="69">
        <v>433</v>
      </c>
      <c r="D422" s="69">
        <v>0</v>
      </c>
      <c r="E422" s="69">
        <f t="shared" si="80"/>
        <v>433</v>
      </c>
      <c r="F422" s="15">
        <f t="shared" si="79"/>
        <v>0</v>
      </c>
    </row>
    <row r="423" ht="15.75" spans="1:6">
      <c r="A423" s="68">
        <v>2130706</v>
      </c>
      <c r="B423" s="70" t="s">
        <v>419</v>
      </c>
      <c r="C423" s="69">
        <v>37</v>
      </c>
      <c r="D423" s="69">
        <v>37</v>
      </c>
      <c r="E423" s="69">
        <f t="shared" si="80"/>
        <v>74</v>
      </c>
      <c r="F423" s="15">
        <f t="shared" si="79"/>
        <v>0</v>
      </c>
    </row>
    <row r="424" ht="15.75" spans="1:6">
      <c r="A424" s="67">
        <v>21308</v>
      </c>
      <c r="B424" s="68" t="s">
        <v>420</v>
      </c>
      <c r="C424" s="69">
        <f>SUM(C425:C427)</f>
        <v>156</v>
      </c>
      <c r="D424" s="69">
        <f t="shared" ref="D424" si="84">SUM(D425:D427)</f>
        <v>0</v>
      </c>
      <c r="E424" s="69">
        <f t="shared" si="80"/>
        <v>156</v>
      </c>
      <c r="F424" s="15">
        <f t="shared" si="79"/>
        <v>0</v>
      </c>
    </row>
    <row r="425" ht="15.75" spans="1:6">
      <c r="A425" s="68">
        <v>2130803</v>
      </c>
      <c r="B425" s="70" t="s">
        <v>421</v>
      </c>
      <c r="C425" s="69">
        <v>156</v>
      </c>
      <c r="D425" s="69">
        <v>0</v>
      </c>
      <c r="E425" s="69">
        <f t="shared" si="80"/>
        <v>156</v>
      </c>
      <c r="F425" s="15">
        <f t="shared" si="79"/>
        <v>0</v>
      </c>
    </row>
    <row r="426" ht="15.75" spans="1:6">
      <c r="A426" s="68">
        <v>2130804</v>
      </c>
      <c r="B426" s="70" t="s">
        <v>422</v>
      </c>
      <c r="C426" s="69">
        <v>0</v>
      </c>
      <c r="D426" s="69">
        <v>0</v>
      </c>
      <c r="E426" s="69">
        <f t="shared" si="80"/>
        <v>0</v>
      </c>
      <c r="F426" s="15">
        <f t="shared" si="79"/>
        <v>0</v>
      </c>
    </row>
    <row r="427" ht="15.75" spans="1:6">
      <c r="A427" s="68">
        <v>2130899</v>
      </c>
      <c r="B427" s="70" t="s">
        <v>423</v>
      </c>
      <c r="C427" s="69">
        <v>0</v>
      </c>
      <c r="D427" s="69">
        <v>0</v>
      </c>
      <c r="E427" s="69">
        <f t="shared" si="80"/>
        <v>0</v>
      </c>
      <c r="F427" s="15">
        <f t="shared" si="79"/>
        <v>0</v>
      </c>
    </row>
    <row r="428" ht="15.75" spans="1:6">
      <c r="A428" s="67">
        <v>21309</v>
      </c>
      <c r="B428" s="68" t="s">
        <v>424</v>
      </c>
      <c r="C428" s="69">
        <f>SUM(C429)</f>
        <v>8</v>
      </c>
      <c r="D428" s="69">
        <f t="shared" ref="D428" si="85">SUM(D429)</f>
        <v>0</v>
      </c>
      <c r="E428" s="69">
        <f t="shared" si="80"/>
        <v>8</v>
      </c>
      <c r="F428" s="15">
        <f t="shared" si="79"/>
        <v>0</v>
      </c>
    </row>
    <row r="429" ht="15.75" spans="1:6">
      <c r="A429" s="68">
        <v>2130999</v>
      </c>
      <c r="B429" s="70" t="s">
        <v>425</v>
      </c>
      <c r="C429" s="69">
        <v>8</v>
      </c>
      <c r="D429" s="69">
        <v>0</v>
      </c>
      <c r="E429" s="69">
        <f t="shared" si="80"/>
        <v>8</v>
      </c>
      <c r="F429" s="15">
        <f t="shared" si="79"/>
        <v>0</v>
      </c>
    </row>
    <row r="430" ht="15.75" spans="1:6">
      <c r="A430" s="65">
        <v>214</v>
      </c>
      <c r="B430" s="65" t="s">
        <v>426</v>
      </c>
      <c r="C430" s="66">
        <f>SUM(C431,C439,C441,C443,C445,C447,C449)</f>
        <v>10</v>
      </c>
      <c r="D430" s="66">
        <f t="shared" ref="D430" si="86">SUM(D431,D439,D441,D443,D445,D447,D449)</f>
        <v>0</v>
      </c>
      <c r="E430" s="66">
        <f t="shared" si="80"/>
        <v>10</v>
      </c>
      <c r="F430" s="15">
        <f t="shared" si="79"/>
        <v>0</v>
      </c>
    </row>
    <row r="431" ht="15.75" spans="1:6">
      <c r="A431" s="67">
        <v>21401</v>
      </c>
      <c r="B431" s="68" t="s">
        <v>427</v>
      </c>
      <c r="C431" s="69">
        <v>0</v>
      </c>
      <c r="D431" s="69">
        <v>0</v>
      </c>
      <c r="E431" s="69">
        <f t="shared" si="80"/>
        <v>0</v>
      </c>
      <c r="F431" s="15">
        <f t="shared" si="79"/>
        <v>0</v>
      </c>
    </row>
    <row r="432" ht="15.75" spans="1:6">
      <c r="A432" s="68">
        <v>2140101</v>
      </c>
      <c r="B432" s="70" t="s">
        <v>99</v>
      </c>
      <c r="C432" s="69">
        <v>0</v>
      </c>
      <c r="D432" s="69">
        <v>0</v>
      </c>
      <c r="E432" s="69">
        <f t="shared" si="80"/>
        <v>0</v>
      </c>
      <c r="F432" s="15">
        <f t="shared" si="79"/>
        <v>0</v>
      </c>
    </row>
    <row r="433" ht="15.75" spans="1:6">
      <c r="A433" s="68">
        <v>2140104</v>
      </c>
      <c r="B433" s="70" t="s">
        <v>428</v>
      </c>
      <c r="C433" s="69">
        <v>0</v>
      </c>
      <c r="D433" s="69">
        <v>0</v>
      </c>
      <c r="E433" s="69">
        <f t="shared" si="80"/>
        <v>0</v>
      </c>
      <c r="F433" s="15">
        <f t="shared" si="79"/>
        <v>0</v>
      </c>
    </row>
    <row r="434" ht="15.75" spans="1:6">
      <c r="A434" s="68">
        <v>2140106</v>
      </c>
      <c r="B434" s="70" t="s">
        <v>429</v>
      </c>
      <c r="C434" s="69">
        <v>0</v>
      </c>
      <c r="D434" s="69">
        <v>0</v>
      </c>
      <c r="E434" s="69">
        <f t="shared" si="80"/>
        <v>0</v>
      </c>
      <c r="F434" s="15">
        <f t="shared" si="79"/>
        <v>0</v>
      </c>
    </row>
    <row r="435" ht="15.75" spans="1:6">
      <c r="A435" s="68">
        <v>2140110</v>
      </c>
      <c r="B435" s="70" t="s">
        <v>430</v>
      </c>
      <c r="C435" s="69">
        <v>0</v>
      </c>
      <c r="D435" s="69">
        <v>0</v>
      </c>
      <c r="E435" s="69">
        <f t="shared" si="80"/>
        <v>0</v>
      </c>
      <c r="F435" s="15">
        <f t="shared" si="79"/>
        <v>0</v>
      </c>
    </row>
    <row r="436" ht="15.75" spans="1:6">
      <c r="A436" s="68">
        <v>2140112</v>
      </c>
      <c r="B436" s="70" t="s">
        <v>431</v>
      </c>
      <c r="C436" s="69">
        <v>0</v>
      </c>
      <c r="D436" s="69">
        <v>0</v>
      </c>
      <c r="E436" s="69">
        <f t="shared" si="80"/>
        <v>0</v>
      </c>
      <c r="F436" s="15">
        <f t="shared" si="79"/>
        <v>0</v>
      </c>
    </row>
    <row r="437" ht="15.75" spans="1:6">
      <c r="A437" s="68">
        <v>2140131</v>
      </c>
      <c r="B437" s="70" t="s">
        <v>432</v>
      </c>
      <c r="C437" s="69">
        <v>0</v>
      </c>
      <c r="D437" s="69">
        <v>0</v>
      </c>
      <c r="E437" s="69">
        <f t="shared" si="80"/>
        <v>0</v>
      </c>
      <c r="F437" s="15">
        <f t="shared" si="79"/>
        <v>0</v>
      </c>
    </row>
    <row r="438" ht="15.75" spans="1:6">
      <c r="A438" s="68">
        <v>2140199</v>
      </c>
      <c r="B438" s="70" t="s">
        <v>433</v>
      </c>
      <c r="C438" s="69">
        <v>0</v>
      </c>
      <c r="D438" s="69">
        <v>0</v>
      </c>
      <c r="E438" s="69">
        <f t="shared" si="80"/>
        <v>0</v>
      </c>
      <c r="F438" s="15">
        <f t="shared" si="79"/>
        <v>0</v>
      </c>
    </row>
    <row r="439" ht="15.75" spans="1:6">
      <c r="A439" s="67">
        <v>21402</v>
      </c>
      <c r="B439" s="68" t="s">
        <v>434</v>
      </c>
      <c r="C439" s="69">
        <v>0</v>
      </c>
      <c r="D439" s="69">
        <v>0</v>
      </c>
      <c r="E439" s="69">
        <f t="shared" si="80"/>
        <v>0</v>
      </c>
      <c r="F439" s="15">
        <f t="shared" si="79"/>
        <v>0</v>
      </c>
    </row>
    <row r="440" ht="15.75" spans="1:6">
      <c r="A440" s="68">
        <v>2140205</v>
      </c>
      <c r="B440" s="70" t="s">
        <v>435</v>
      </c>
      <c r="C440" s="69">
        <v>0</v>
      </c>
      <c r="D440" s="69">
        <v>0</v>
      </c>
      <c r="E440" s="69">
        <f t="shared" si="80"/>
        <v>0</v>
      </c>
      <c r="F440" s="15">
        <f t="shared" si="79"/>
        <v>0</v>
      </c>
    </row>
    <row r="441" ht="15.75" spans="1:6">
      <c r="A441" s="67">
        <v>21403</v>
      </c>
      <c r="B441" s="68" t="s">
        <v>436</v>
      </c>
      <c r="C441" s="69">
        <v>0</v>
      </c>
      <c r="D441" s="69">
        <v>0</v>
      </c>
      <c r="E441" s="69">
        <f t="shared" si="80"/>
        <v>0</v>
      </c>
      <c r="F441" s="15">
        <f t="shared" si="79"/>
        <v>0</v>
      </c>
    </row>
    <row r="442" ht="15.75" spans="1:6">
      <c r="A442" s="68">
        <v>2140399</v>
      </c>
      <c r="B442" s="70" t="s">
        <v>437</v>
      </c>
      <c r="C442" s="69">
        <v>0</v>
      </c>
      <c r="D442" s="69">
        <v>0</v>
      </c>
      <c r="E442" s="69">
        <f t="shared" si="80"/>
        <v>0</v>
      </c>
      <c r="F442" s="15">
        <f t="shared" si="79"/>
        <v>0</v>
      </c>
    </row>
    <row r="443" ht="15.75" spans="1:6">
      <c r="A443" s="67">
        <v>21404</v>
      </c>
      <c r="B443" s="68" t="s">
        <v>438</v>
      </c>
      <c r="C443" s="69">
        <v>0</v>
      </c>
      <c r="D443" s="69">
        <v>0</v>
      </c>
      <c r="E443" s="69">
        <f t="shared" si="80"/>
        <v>0</v>
      </c>
      <c r="F443" s="15">
        <f t="shared" si="79"/>
        <v>0</v>
      </c>
    </row>
    <row r="444" ht="15.75" spans="1:6">
      <c r="A444" s="68">
        <v>2140499</v>
      </c>
      <c r="B444" s="70" t="s">
        <v>439</v>
      </c>
      <c r="C444" s="69">
        <v>0</v>
      </c>
      <c r="D444" s="69">
        <v>0</v>
      </c>
      <c r="E444" s="69">
        <f t="shared" si="80"/>
        <v>0</v>
      </c>
      <c r="F444" s="15">
        <f t="shared" si="79"/>
        <v>0</v>
      </c>
    </row>
    <row r="445" ht="15.75" spans="1:6">
      <c r="A445" s="67">
        <v>21405</v>
      </c>
      <c r="B445" s="68" t="s">
        <v>440</v>
      </c>
      <c r="C445" s="69">
        <v>0</v>
      </c>
      <c r="D445" s="69">
        <v>0</v>
      </c>
      <c r="E445" s="69">
        <f t="shared" si="80"/>
        <v>0</v>
      </c>
      <c r="F445" s="15">
        <f t="shared" si="79"/>
        <v>0</v>
      </c>
    </row>
    <row r="446" ht="15.75" spans="1:6">
      <c r="A446" s="68">
        <v>2140504</v>
      </c>
      <c r="B446" s="70" t="s">
        <v>441</v>
      </c>
      <c r="C446" s="69">
        <v>0</v>
      </c>
      <c r="D446" s="69">
        <v>0</v>
      </c>
      <c r="E446" s="69">
        <f t="shared" si="80"/>
        <v>0</v>
      </c>
      <c r="F446" s="15">
        <f t="shared" si="79"/>
        <v>0</v>
      </c>
    </row>
    <row r="447" ht="15.75" spans="1:6">
      <c r="A447" s="67">
        <v>21406</v>
      </c>
      <c r="B447" s="68" t="s">
        <v>442</v>
      </c>
      <c r="C447" s="69">
        <f>SUM(C448)</f>
        <v>10</v>
      </c>
      <c r="D447" s="69">
        <f t="shared" ref="D447" si="87">SUM(D448)</f>
        <v>0</v>
      </c>
      <c r="E447" s="69">
        <f t="shared" si="80"/>
        <v>10</v>
      </c>
      <c r="F447" s="15">
        <f t="shared" si="79"/>
        <v>0</v>
      </c>
    </row>
    <row r="448" ht="15.75" spans="1:6">
      <c r="A448" s="68">
        <v>2140602</v>
      </c>
      <c r="B448" s="70" t="s">
        <v>443</v>
      </c>
      <c r="C448" s="69">
        <v>10</v>
      </c>
      <c r="D448" s="69">
        <v>0</v>
      </c>
      <c r="E448" s="69">
        <f t="shared" si="80"/>
        <v>10</v>
      </c>
      <c r="F448" s="15">
        <f t="shared" si="79"/>
        <v>0</v>
      </c>
    </row>
    <row r="449" ht="15.75" spans="1:6">
      <c r="A449" s="67">
        <v>21499</v>
      </c>
      <c r="B449" s="68" t="s">
        <v>444</v>
      </c>
      <c r="C449" s="69">
        <v>0</v>
      </c>
      <c r="D449" s="69">
        <v>0</v>
      </c>
      <c r="E449" s="69">
        <f t="shared" si="80"/>
        <v>0</v>
      </c>
      <c r="F449" s="15">
        <f t="shared" si="79"/>
        <v>0</v>
      </c>
    </row>
    <row r="450" ht="15.75" spans="1:6">
      <c r="A450" s="68">
        <v>2149901</v>
      </c>
      <c r="B450" s="70" t="s">
        <v>445</v>
      </c>
      <c r="C450" s="69">
        <v>0</v>
      </c>
      <c r="D450" s="69">
        <v>0</v>
      </c>
      <c r="E450" s="69">
        <f t="shared" si="80"/>
        <v>0</v>
      </c>
      <c r="F450" s="15">
        <f t="shared" si="79"/>
        <v>0</v>
      </c>
    </row>
    <row r="451" ht="15.75" spans="1:6">
      <c r="A451" s="68">
        <v>2149999</v>
      </c>
      <c r="B451" s="70" t="s">
        <v>444</v>
      </c>
      <c r="C451" s="69">
        <v>0</v>
      </c>
      <c r="D451" s="69">
        <v>0</v>
      </c>
      <c r="E451" s="69">
        <f t="shared" si="80"/>
        <v>0</v>
      </c>
      <c r="F451" s="15">
        <f t="shared" si="79"/>
        <v>0</v>
      </c>
    </row>
    <row r="452" ht="15.75" spans="1:6">
      <c r="A452" s="65">
        <v>215</v>
      </c>
      <c r="B452" s="65" t="s">
        <v>446</v>
      </c>
      <c r="C452" s="66">
        <f>SUM(C453,C457,C461,C464)</f>
        <v>6354</v>
      </c>
      <c r="D452" s="66">
        <f t="shared" ref="D452" si="88">SUM(D453,D457,D461,D464)</f>
        <v>2748</v>
      </c>
      <c r="E452" s="66">
        <f t="shared" si="80"/>
        <v>9102</v>
      </c>
      <c r="F452" s="15">
        <f t="shared" si="79"/>
        <v>0</v>
      </c>
    </row>
    <row r="453" ht="15.75" spans="1:6">
      <c r="A453" s="67">
        <v>21501</v>
      </c>
      <c r="B453" s="68" t="s">
        <v>447</v>
      </c>
      <c r="C453" s="69">
        <v>0</v>
      </c>
      <c r="D453" s="69">
        <v>0</v>
      </c>
      <c r="E453" s="69">
        <f t="shared" si="80"/>
        <v>0</v>
      </c>
      <c r="F453" s="15">
        <f t="shared" si="79"/>
        <v>0</v>
      </c>
    </row>
    <row r="454" ht="15.75" spans="1:6">
      <c r="A454" s="68">
        <v>2150101</v>
      </c>
      <c r="B454" s="70" t="s">
        <v>99</v>
      </c>
      <c r="C454" s="69">
        <v>0</v>
      </c>
      <c r="D454" s="69">
        <v>0</v>
      </c>
      <c r="E454" s="69">
        <f t="shared" si="80"/>
        <v>0</v>
      </c>
      <c r="F454" s="15">
        <f t="shared" ref="F454:F517" si="89">C454+D454-E454</f>
        <v>0</v>
      </c>
    </row>
    <row r="455" ht="15.75" spans="1:6">
      <c r="A455" s="68">
        <v>2150102</v>
      </c>
      <c r="B455" s="70" t="s">
        <v>120</v>
      </c>
      <c r="C455" s="69">
        <v>0</v>
      </c>
      <c r="D455" s="69">
        <v>0</v>
      </c>
      <c r="E455" s="69">
        <f t="shared" si="80"/>
        <v>0</v>
      </c>
      <c r="F455" s="15">
        <f t="shared" si="89"/>
        <v>0</v>
      </c>
    </row>
    <row r="456" ht="15.75" spans="1:6">
      <c r="A456" s="68">
        <v>2150103</v>
      </c>
      <c r="B456" s="70" t="s">
        <v>105</v>
      </c>
      <c r="C456" s="69">
        <v>0</v>
      </c>
      <c r="D456" s="69">
        <v>0</v>
      </c>
      <c r="E456" s="69">
        <f t="shared" ref="E456:E519" si="90">C456+D456</f>
        <v>0</v>
      </c>
      <c r="F456" s="15">
        <f t="shared" si="89"/>
        <v>0</v>
      </c>
    </row>
    <row r="457" ht="15.75" spans="1:6">
      <c r="A457" s="67">
        <v>21505</v>
      </c>
      <c r="B457" s="68" t="s">
        <v>448</v>
      </c>
      <c r="C457" s="69">
        <f>SUM(C458:C460)</f>
        <v>496</v>
      </c>
      <c r="D457" s="69">
        <f t="shared" ref="D457" si="91">SUM(D458:D460)</f>
        <v>-164</v>
      </c>
      <c r="E457" s="69">
        <f t="shared" si="90"/>
        <v>332</v>
      </c>
      <c r="F457" s="15">
        <f t="shared" si="89"/>
        <v>0</v>
      </c>
    </row>
    <row r="458" ht="15.75" spans="1:6">
      <c r="A458" s="68">
        <v>2150501</v>
      </c>
      <c r="B458" s="70" t="s">
        <v>99</v>
      </c>
      <c r="C458" s="69">
        <v>121</v>
      </c>
      <c r="D458" s="69">
        <v>0</v>
      </c>
      <c r="E458" s="69">
        <f t="shared" si="90"/>
        <v>121</v>
      </c>
      <c r="F458" s="15">
        <f t="shared" si="89"/>
        <v>0</v>
      </c>
    </row>
    <row r="459" ht="15.75" spans="1:6">
      <c r="A459" s="68">
        <v>2150502</v>
      </c>
      <c r="B459" s="70" t="s">
        <v>120</v>
      </c>
      <c r="C459" s="69">
        <v>40</v>
      </c>
      <c r="D459" s="69">
        <v>-34</v>
      </c>
      <c r="E459" s="69">
        <f t="shared" si="90"/>
        <v>6</v>
      </c>
      <c r="F459" s="15">
        <f t="shared" si="89"/>
        <v>0</v>
      </c>
    </row>
    <row r="460" ht="15.75" spans="1:6">
      <c r="A460" s="68">
        <v>2150599</v>
      </c>
      <c r="B460" s="70" t="s">
        <v>449</v>
      </c>
      <c r="C460" s="69">
        <v>335</v>
      </c>
      <c r="D460" s="69">
        <v>-130</v>
      </c>
      <c r="E460" s="69">
        <f t="shared" si="90"/>
        <v>205</v>
      </c>
      <c r="F460" s="15">
        <f t="shared" si="89"/>
        <v>0</v>
      </c>
    </row>
    <row r="461" ht="15.75" spans="1:6">
      <c r="A461" s="67">
        <v>21507</v>
      </c>
      <c r="B461" s="68" t="s">
        <v>450</v>
      </c>
      <c r="C461" s="69">
        <v>0</v>
      </c>
      <c r="D461" s="69">
        <v>0</v>
      </c>
      <c r="E461" s="69">
        <f t="shared" si="90"/>
        <v>0</v>
      </c>
      <c r="F461" s="15">
        <f t="shared" si="89"/>
        <v>0</v>
      </c>
    </row>
    <row r="462" ht="15.75" spans="1:6">
      <c r="A462" s="68">
        <v>2150701</v>
      </c>
      <c r="B462" s="70" t="s">
        <v>99</v>
      </c>
      <c r="C462" s="69">
        <v>0</v>
      </c>
      <c r="D462" s="69">
        <v>0</v>
      </c>
      <c r="E462" s="69">
        <f t="shared" si="90"/>
        <v>0</v>
      </c>
      <c r="F462" s="15">
        <f t="shared" si="89"/>
        <v>0</v>
      </c>
    </row>
    <row r="463" ht="15.75" spans="1:6">
      <c r="A463" s="68">
        <v>2150799</v>
      </c>
      <c r="B463" s="70" t="s">
        <v>451</v>
      </c>
      <c r="C463" s="69">
        <v>0</v>
      </c>
      <c r="D463" s="69">
        <v>0</v>
      </c>
      <c r="E463" s="69">
        <f t="shared" si="90"/>
        <v>0</v>
      </c>
      <c r="F463" s="15">
        <f t="shared" si="89"/>
        <v>0</v>
      </c>
    </row>
    <row r="464" ht="15.75" spans="1:6">
      <c r="A464" s="67">
        <v>21508</v>
      </c>
      <c r="B464" s="68" t="s">
        <v>452</v>
      </c>
      <c r="C464" s="69">
        <f>SUM(C465)</f>
        <v>5858</v>
      </c>
      <c r="D464" s="69">
        <f t="shared" ref="D464" si="92">SUM(D465)</f>
        <v>2912</v>
      </c>
      <c r="E464" s="69">
        <f t="shared" si="90"/>
        <v>8770</v>
      </c>
      <c r="F464" s="15">
        <f t="shared" si="89"/>
        <v>0</v>
      </c>
    </row>
    <row r="465" ht="15.75" spans="1:6">
      <c r="A465" s="68">
        <v>2150899</v>
      </c>
      <c r="B465" s="70" t="s">
        <v>453</v>
      </c>
      <c r="C465" s="69">
        <v>5858</v>
      </c>
      <c r="D465" s="69">
        <v>2912</v>
      </c>
      <c r="E465" s="69">
        <f t="shared" si="90"/>
        <v>8770</v>
      </c>
      <c r="F465" s="15">
        <f t="shared" si="89"/>
        <v>0</v>
      </c>
    </row>
    <row r="466" ht="15.75" spans="1:6">
      <c r="A466" s="65">
        <v>216</v>
      </c>
      <c r="B466" s="65" t="s">
        <v>454</v>
      </c>
      <c r="C466" s="66">
        <f>SUM(C467,C470)</f>
        <v>362</v>
      </c>
      <c r="D466" s="66">
        <f t="shared" ref="D466" si="93">SUM(D467,D470)</f>
        <v>72</v>
      </c>
      <c r="E466" s="66">
        <f t="shared" si="90"/>
        <v>434</v>
      </c>
      <c r="F466" s="15">
        <f t="shared" si="89"/>
        <v>0</v>
      </c>
    </row>
    <row r="467" ht="15.75" spans="1:6">
      <c r="A467" s="67">
        <v>21602</v>
      </c>
      <c r="B467" s="68" t="s">
        <v>455</v>
      </c>
      <c r="C467" s="69">
        <f>SUM(C468:C469)</f>
        <v>228</v>
      </c>
      <c r="D467" s="69">
        <f t="shared" ref="D467" si="94">SUM(D468:D469)</f>
        <v>87</v>
      </c>
      <c r="E467" s="69">
        <f t="shared" si="90"/>
        <v>315</v>
      </c>
      <c r="F467" s="15">
        <f t="shared" si="89"/>
        <v>0</v>
      </c>
    </row>
    <row r="468" ht="15.75" spans="1:6">
      <c r="A468" s="68">
        <v>2160201</v>
      </c>
      <c r="B468" s="70" t="s">
        <v>99</v>
      </c>
      <c r="C468" s="69">
        <v>0</v>
      </c>
      <c r="D468" s="69">
        <v>0</v>
      </c>
      <c r="E468" s="69">
        <f t="shared" si="90"/>
        <v>0</v>
      </c>
      <c r="F468" s="15">
        <f t="shared" si="89"/>
        <v>0</v>
      </c>
    </row>
    <row r="469" ht="15.75" spans="1:6">
      <c r="A469" s="68">
        <v>2160299</v>
      </c>
      <c r="B469" s="70" t="s">
        <v>456</v>
      </c>
      <c r="C469" s="69">
        <v>228</v>
      </c>
      <c r="D469" s="69">
        <v>87</v>
      </c>
      <c r="E469" s="69">
        <f t="shared" si="90"/>
        <v>315</v>
      </c>
      <c r="F469" s="15">
        <f t="shared" si="89"/>
        <v>0</v>
      </c>
    </row>
    <row r="470" ht="15.75" spans="1:6">
      <c r="A470" s="67">
        <v>21699</v>
      </c>
      <c r="B470" s="68" t="s">
        <v>457</v>
      </c>
      <c r="C470" s="69">
        <f>SUM(C471:C472)</f>
        <v>134</v>
      </c>
      <c r="D470" s="69">
        <f t="shared" ref="D470" si="95">SUM(D471:D472)</f>
        <v>-15</v>
      </c>
      <c r="E470" s="69">
        <f t="shared" si="90"/>
        <v>119</v>
      </c>
      <c r="F470" s="15">
        <f t="shared" si="89"/>
        <v>0</v>
      </c>
    </row>
    <row r="471" ht="15.75" spans="1:6">
      <c r="A471" s="68">
        <v>2169901</v>
      </c>
      <c r="B471" s="70" t="s">
        <v>458</v>
      </c>
      <c r="C471" s="69">
        <v>66</v>
      </c>
      <c r="D471" s="69">
        <v>0</v>
      </c>
      <c r="E471" s="69">
        <f t="shared" si="90"/>
        <v>66</v>
      </c>
      <c r="F471" s="15">
        <f t="shared" si="89"/>
        <v>0</v>
      </c>
    </row>
    <row r="472" ht="15.75" spans="1:6">
      <c r="A472" s="68">
        <v>2169999</v>
      </c>
      <c r="B472" s="70" t="s">
        <v>457</v>
      </c>
      <c r="C472" s="69">
        <v>68</v>
      </c>
      <c r="D472" s="69">
        <v>-15</v>
      </c>
      <c r="E472" s="69">
        <f t="shared" si="90"/>
        <v>53</v>
      </c>
      <c r="F472" s="15">
        <f t="shared" si="89"/>
        <v>0</v>
      </c>
    </row>
    <row r="473" ht="15.75" spans="1:6">
      <c r="A473" s="65">
        <v>217</v>
      </c>
      <c r="B473" s="65" t="s">
        <v>459</v>
      </c>
      <c r="C473" s="66">
        <v>0</v>
      </c>
      <c r="D473" s="66">
        <v>0</v>
      </c>
      <c r="E473" s="66">
        <f t="shared" si="90"/>
        <v>0</v>
      </c>
      <c r="F473" s="15">
        <f t="shared" si="89"/>
        <v>0</v>
      </c>
    </row>
    <row r="474" ht="15.75" spans="1:6">
      <c r="A474" s="67">
        <v>21703</v>
      </c>
      <c r="B474" s="68" t="s">
        <v>460</v>
      </c>
      <c r="C474" s="69">
        <v>0</v>
      </c>
      <c r="D474" s="69">
        <v>0</v>
      </c>
      <c r="E474" s="69">
        <f t="shared" si="90"/>
        <v>0</v>
      </c>
      <c r="F474" s="15">
        <f t="shared" si="89"/>
        <v>0</v>
      </c>
    </row>
    <row r="475" ht="15.75" spans="1:6">
      <c r="A475" s="68">
        <v>2170399</v>
      </c>
      <c r="B475" s="70" t="s">
        <v>461</v>
      </c>
      <c r="C475" s="69">
        <v>0</v>
      </c>
      <c r="D475" s="69">
        <v>0</v>
      </c>
      <c r="E475" s="69">
        <f t="shared" si="90"/>
        <v>0</v>
      </c>
      <c r="F475" s="15">
        <f t="shared" si="89"/>
        <v>0</v>
      </c>
    </row>
    <row r="476" ht="15.75" spans="1:6">
      <c r="A476" s="65">
        <v>220</v>
      </c>
      <c r="B476" s="65" t="s">
        <v>462</v>
      </c>
      <c r="C476" s="66">
        <f>SUM(C477,C485)</f>
        <v>374</v>
      </c>
      <c r="D476" s="66">
        <f t="shared" ref="D476" si="96">SUM(D477,D485)</f>
        <v>2685</v>
      </c>
      <c r="E476" s="66">
        <f t="shared" si="90"/>
        <v>3059</v>
      </c>
      <c r="F476" s="15">
        <f t="shared" si="89"/>
        <v>0</v>
      </c>
    </row>
    <row r="477" ht="15.75" spans="1:6">
      <c r="A477" s="67">
        <v>22001</v>
      </c>
      <c r="B477" s="68" t="s">
        <v>463</v>
      </c>
      <c r="C477" s="69">
        <f>SUM(C478:C484)</f>
        <v>374</v>
      </c>
      <c r="D477" s="69">
        <f t="shared" ref="D477" si="97">SUM(D478:D484)</f>
        <v>2685</v>
      </c>
      <c r="E477" s="69">
        <f t="shared" si="90"/>
        <v>3059</v>
      </c>
      <c r="F477" s="15">
        <f t="shared" si="89"/>
        <v>0</v>
      </c>
    </row>
    <row r="478" ht="15.75" spans="1:6">
      <c r="A478" s="68">
        <v>2200101</v>
      </c>
      <c r="B478" s="70" t="s">
        <v>99</v>
      </c>
      <c r="C478" s="69">
        <v>204</v>
      </c>
      <c r="D478" s="69">
        <v>-73</v>
      </c>
      <c r="E478" s="69">
        <f t="shared" si="90"/>
        <v>131</v>
      </c>
      <c r="F478" s="15">
        <f t="shared" si="89"/>
        <v>0</v>
      </c>
    </row>
    <row r="479" ht="15.75" spans="1:6">
      <c r="A479" s="68">
        <v>2200102</v>
      </c>
      <c r="B479" s="70" t="s">
        <v>120</v>
      </c>
      <c r="C479" s="69">
        <v>40</v>
      </c>
      <c r="D479" s="69">
        <v>0</v>
      </c>
      <c r="E479" s="69">
        <f t="shared" si="90"/>
        <v>40</v>
      </c>
      <c r="F479" s="15">
        <f t="shared" si="89"/>
        <v>0</v>
      </c>
    </row>
    <row r="480" ht="15.75" spans="1:6">
      <c r="A480" s="68">
        <v>2200106</v>
      </c>
      <c r="B480" s="70" t="s">
        <v>464</v>
      </c>
      <c r="C480" s="69">
        <v>10</v>
      </c>
      <c r="D480" s="69">
        <v>0</v>
      </c>
      <c r="E480" s="69">
        <f t="shared" si="90"/>
        <v>10</v>
      </c>
      <c r="F480" s="15">
        <f t="shared" si="89"/>
        <v>0</v>
      </c>
    </row>
    <row r="481" ht="15.75" spans="1:6">
      <c r="A481" s="68">
        <v>2200109</v>
      </c>
      <c r="B481" s="70" t="s">
        <v>465</v>
      </c>
      <c r="C481" s="69">
        <v>120</v>
      </c>
      <c r="D481" s="69">
        <v>-10</v>
      </c>
      <c r="E481" s="69">
        <f t="shared" si="90"/>
        <v>110</v>
      </c>
      <c r="F481" s="15">
        <f t="shared" si="89"/>
        <v>0</v>
      </c>
    </row>
    <row r="482" ht="15.75" spans="1:6">
      <c r="A482" s="68">
        <v>2200114</v>
      </c>
      <c r="B482" s="70" t="s">
        <v>466</v>
      </c>
      <c r="C482" s="69">
        <v>0</v>
      </c>
      <c r="D482" s="69">
        <v>0</v>
      </c>
      <c r="E482" s="69">
        <f t="shared" si="90"/>
        <v>0</v>
      </c>
      <c r="F482" s="15">
        <f t="shared" si="89"/>
        <v>0</v>
      </c>
    </row>
    <row r="483" ht="15.75" spans="1:6">
      <c r="A483" s="68">
        <v>2200150</v>
      </c>
      <c r="B483" s="70" t="s">
        <v>100</v>
      </c>
      <c r="C483" s="69">
        <v>0</v>
      </c>
      <c r="D483" s="69">
        <v>0</v>
      </c>
      <c r="E483" s="69">
        <f t="shared" si="90"/>
        <v>0</v>
      </c>
      <c r="F483" s="15">
        <f t="shared" si="89"/>
        <v>0</v>
      </c>
    </row>
    <row r="484" ht="15.75" spans="1:6">
      <c r="A484" s="68">
        <v>2200199</v>
      </c>
      <c r="B484" s="70" t="s">
        <v>467</v>
      </c>
      <c r="C484" s="69">
        <v>0</v>
      </c>
      <c r="D484" s="69">
        <v>2768</v>
      </c>
      <c r="E484" s="69">
        <f t="shared" si="90"/>
        <v>2768</v>
      </c>
      <c r="F484" s="15">
        <f t="shared" si="89"/>
        <v>0</v>
      </c>
    </row>
    <row r="485" ht="15.75" spans="1:6">
      <c r="A485" s="67">
        <v>22005</v>
      </c>
      <c r="B485" s="68" t="s">
        <v>468</v>
      </c>
      <c r="C485" s="69">
        <v>0</v>
      </c>
      <c r="D485" s="69">
        <v>0</v>
      </c>
      <c r="E485" s="69">
        <f t="shared" si="90"/>
        <v>0</v>
      </c>
      <c r="F485" s="15">
        <f t="shared" si="89"/>
        <v>0</v>
      </c>
    </row>
    <row r="486" ht="15.75" spans="1:6">
      <c r="A486" s="68">
        <v>2200509</v>
      </c>
      <c r="B486" s="70" t="s">
        <v>469</v>
      </c>
      <c r="C486" s="69">
        <v>0</v>
      </c>
      <c r="D486" s="69">
        <v>0</v>
      </c>
      <c r="E486" s="69">
        <f t="shared" si="90"/>
        <v>0</v>
      </c>
      <c r="F486" s="15">
        <f t="shared" si="89"/>
        <v>0</v>
      </c>
    </row>
    <row r="487" ht="15.75" spans="1:6">
      <c r="A487" s="65">
        <v>221</v>
      </c>
      <c r="B487" s="65" t="s">
        <v>470</v>
      </c>
      <c r="C487" s="66">
        <f>SUM(C488,C493,C495)</f>
        <v>1644</v>
      </c>
      <c r="D487" s="66">
        <f t="shared" ref="D487" si="98">SUM(D488,D493,D495)</f>
        <v>2446</v>
      </c>
      <c r="E487" s="66">
        <f t="shared" si="90"/>
        <v>4090</v>
      </c>
      <c r="F487" s="15">
        <f t="shared" si="89"/>
        <v>0</v>
      </c>
    </row>
    <row r="488" ht="15.75" spans="1:6">
      <c r="A488" s="67">
        <v>22101</v>
      </c>
      <c r="B488" s="68" t="s">
        <v>471</v>
      </c>
      <c r="C488" s="69">
        <f>SUM(C489:C492)</f>
        <v>500</v>
      </c>
      <c r="D488" s="69">
        <f t="shared" ref="D488" si="99">SUM(D489:D492)</f>
        <v>2446</v>
      </c>
      <c r="E488" s="69">
        <f t="shared" si="90"/>
        <v>2946</v>
      </c>
      <c r="F488" s="15">
        <f t="shared" si="89"/>
        <v>0</v>
      </c>
    </row>
    <row r="489" ht="15.75" spans="1:6">
      <c r="A489" s="68">
        <v>2210101</v>
      </c>
      <c r="B489" s="70" t="s">
        <v>472</v>
      </c>
      <c r="C489" s="69">
        <v>0</v>
      </c>
      <c r="D489" s="69">
        <v>0</v>
      </c>
      <c r="E489" s="69">
        <f t="shared" si="90"/>
        <v>0</v>
      </c>
      <c r="F489" s="15">
        <f t="shared" si="89"/>
        <v>0</v>
      </c>
    </row>
    <row r="490" ht="15.75" spans="1:6">
      <c r="A490" s="68">
        <v>2210103</v>
      </c>
      <c r="B490" s="70" t="s">
        <v>473</v>
      </c>
      <c r="C490" s="69">
        <v>0</v>
      </c>
      <c r="D490" s="69">
        <v>2446</v>
      </c>
      <c r="E490" s="69">
        <f t="shared" si="90"/>
        <v>2446</v>
      </c>
      <c r="F490" s="15">
        <f t="shared" si="89"/>
        <v>0</v>
      </c>
    </row>
    <row r="491" ht="15.75" spans="1:6">
      <c r="A491" s="68">
        <v>2210108</v>
      </c>
      <c r="B491" s="70" t="s">
        <v>474</v>
      </c>
      <c r="C491" s="69">
        <v>500</v>
      </c>
      <c r="D491" s="69">
        <v>0</v>
      </c>
      <c r="E491" s="69">
        <f t="shared" si="90"/>
        <v>500</v>
      </c>
      <c r="F491" s="15">
        <f t="shared" si="89"/>
        <v>0</v>
      </c>
    </row>
    <row r="492" ht="15.75" spans="1:6">
      <c r="A492" s="68">
        <v>2210199</v>
      </c>
      <c r="B492" s="70" t="s">
        <v>475</v>
      </c>
      <c r="C492" s="69">
        <v>0</v>
      </c>
      <c r="D492" s="69">
        <v>0</v>
      </c>
      <c r="E492" s="69">
        <f t="shared" si="90"/>
        <v>0</v>
      </c>
      <c r="F492" s="15">
        <f t="shared" si="89"/>
        <v>0</v>
      </c>
    </row>
    <row r="493" ht="15.75" spans="1:6">
      <c r="A493" s="67">
        <v>22102</v>
      </c>
      <c r="B493" s="68" t="s">
        <v>476</v>
      </c>
      <c r="C493" s="69">
        <f>SUM(C494)</f>
        <v>1144</v>
      </c>
      <c r="D493" s="69">
        <f t="shared" ref="D493" si="100">SUM(D494)</f>
        <v>0</v>
      </c>
      <c r="E493" s="69">
        <f t="shared" si="90"/>
        <v>1144</v>
      </c>
      <c r="F493" s="15">
        <f t="shared" si="89"/>
        <v>0</v>
      </c>
    </row>
    <row r="494" ht="15.75" spans="1:6">
      <c r="A494" s="68">
        <v>2210201</v>
      </c>
      <c r="B494" s="70" t="s">
        <v>477</v>
      </c>
      <c r="C494" s="69">
        <v>1144</v>
      </c>
      <c r="D494" s="69">
        <v>0</v>
      </c>
      <c r="E494" s="69">
        <f t="shared" si="90"/>
        <v>1144</v>
      </c>
      <c r="F494" s="15">
        <f t="shared" si="89"/>
        <v>0</v>
      </c>
    </row>
    <row r="495" ht="15.75" spans="1:6">
      <c r="A495" s="67">
        <v>22103</v>
      </c>
      <c r="B495" s="68" t="s">
        <v>478</v>
      </c>
      <c r="C495" s="69">
        <v>0</v>
      </c>
      <c r="D495" s="69">
        <v>0</v>
      </c>
      <c r="E495" s="69">
        <f t="shared" si="90"/>
        <v>0</v>
      </c>
      <c r="F495" s="15">
        <f t="shared" si="89"/>
        <v>0</v>
      </c>
    </row>
    <row r="496" ht="15.75" spans="1:6">
      <c r="A496" s="68">
        <v>2210302</v>
      </c>
      <c r="B496" s="70" t="s">
        <v>479</v>
      </c>
      <c r="C496" s="69">
        <v>0</v>
      </c>
      <c r="D496" s="69">
        <v>0</v>
      </c>
      <c r="E496" s="69">
        <f t="shared" si="90"/>
        <v>0</v>
      </c>
      <c r="F496" s="15">
        <f t="shared" si="89"/>
        <v>0</v>
      </c>
    </row>
    <row r="497" ht="15.75" spans="1:6">
      <c r="A497" s="65">
        <v>222</v>
      </c>
      <c r="B497" s="65" t="s">
        <v>480</v>
      </c>
      <c r="C497" s="66">
        <v>0</v>
      </c>
      <c r="D497" s="66">
        <v>0</v>
      </c>
      <c r="E497" s="66">
        <f t="shared" si="90"/>
        <v>0</v>
      </c>
      <c r="F497" s="15">
        <f t="shared" si="89"/>
        <v>0</v>
      </c>
    </row>
    <row r="498" ht="15.75" spans="1:6">
      <c r="A498" s="67">
        <v>22201</v>
      </c>
      <c r="B498" s="68" t="s">
        <v>481</v>
      </c>
      <c r="C498" s="69">
        <v>0</v>
      </c>
      <c r="D498" s="69">
        <v>0</v>
      </c>
      <c r="E498" s="69">
        <f t="shared" si="90"/>
        <v>0</v>
      </c>
      <c r="F498" s="15">
        <f t="shared" si="89"/>
        <v>0</v>
      </c>
    </row>
    <row r="499" ht="15.75" spans="1:6">
      <c r="A499" s="68">
        <v>2220150</v>
      </c>
      <c r="B499" s="70" t="s">
        <v>100</v>
      </c>
      <c r="C499" s="69">
        <v>0</v>
      </c>
      <c r="D499" s="69">
        <v>0</v>
      </c>
      <c r="E499" s="69">
        <f t="shared" si="90"/>
        <v>0</v>
      </c>
      <c r="F499" s="15">
        <f t="shared" si="89"/>
        <v>0</v>
      </c>
    </row>
    <row r="500" ht="15.75" spans="1:6">
      <c r="A500" s="68">
        <v>2220199</v>
      </c>
      <c r="B500" s="70" t="s">
        <v>482</v>
      </c>
      <c r="C500" s="69">
        <v>0</v>
      </c>
      <c r="D500" s="69">
        <v>0</v>
      </c>
      <c r="E500" s="69">
        <f t="shared" si="90"/>
        <v>0</v>
      </c>
      <c r="F500" s="15">
        <f t="shared" si="89"/>
        <v>0</v>
      </c>
    </row>
    <row r="501" ht="15.75" spans="1:6">
      <c r="A501" s="67">
        <v>22203</v>
      </c>
      <c r="B501" s="68" t="s">
        <v>483</v>
      </c>
      <c r="C501" s="69">
        <v>0</v>
      </c>
      <c r="D501" s="69">
        <v>0</v>
      </c>
      <c r="E501" s="69">
        <f t="shared" si="90"/>
        <v>0</v>
      </c>
      <c r="F501" s="15">
        <f t="shared" si="89"/>
        <v>0</v>
      </c>
    </row>
    <row r="502" ht="15.75" spans="1:6">
      <c r="A502" s="68">
        <v>2220399</v>
      </c>
      <c r="B502" s="70" t="s">
        <v>484</v>
      </c>
      <c r="C502" s="69">
        <v>0</v>
      </c>
      <c r="D502" s="69">
        <v>0</v>
      </c>
      <c r="E502" s="69">
        <f t="shared" si="90"/>
        <v>0</v>
      </c>
      <c r="F502" s="15">
        <f t="shared" si="89"/>
        <v>0</v>
      </c>
    </row>
    <row r="503" ht="15.75" spans="1:6">
      <c r="A503" s="67">
        <v>22205</v>
      </c>
      <c r="B503" s="68" t="s">
        <v>485</v>
      </c>
      <c r="C503" s="69">
        <v>0</v>
      </c>
      <c r="D503" s="69">
        <v>0</v>
      </c>
      <c r="E503" s="69">
        <f t="shared" si="90"/>
        <v>0</v>
      </c>
      <c r="F503" s="15">
        <f t="shared" si="89"/>
        <v>0</v>
      </c>
    </row>
    <row r="504" ht="15.75" spans="1:6">
      <c r="A504" s="68">
        <v>2220503</v>
      </c>
      <c r="B504" s="70" t="s">
        <v>486</v>
      </c>
      <c r="C504" s="69">
        <v>0</v>
      </c>
      <c r="D504" s="69">
        <v>0</v>
      </c>
      <c r="E504" s="69">
        <f t="shared" si="90"/>
        <v>0</v>
      </c>
      <c r="F504" s="15">
        <f t="shared" si="89"/>
        <v>0</v>
      </c>
    </row>
    <row r="505" ht="15.75" spans="1:6">
      <c r="A505" s="65">
        <v>224</v>
      </c>
      <c r="B505" s="65" t="s">
        <v>487</v>
      </c>
      <c r="C505" s="66">
        <f>SUM(C506,C512,C514,C516)</f>
        <v>486</v>
      </c>
      <c r="D505" s="66">
        <f t="shared" ref="D505" si="101">SUM(D506,D512,D514,D516)</f>
        <v>-40</v>
      </c>
      <c r="E505" s="66">
        <f t="shared" si="90"/>
        <v>446</v>
      </c>
      <c r="F505" s="15">
        <f t="shared" si="89"/>
        <v>0</v>
      </c>
    </row>
    <row r="506" ht="15.75" spans="1:6">
      <c r="A506" s="67">
        <v>22401</v>
      </c>
      <c r="B506" s="68" t="s">
        <v>488</v>
      </c>
      <c r="C506" s="69">
        <f>SUM(C507:C511)</f>
        <v>64</v>
      </c>
      <c r="D506" s="69">
        <f t="shared" ref="D506" si="102">SUM(D507:D511)</f>
        <v>-40</v>
      </c>
      <c r="E506" s="69">
        <f t="shared" si="90"/>
        <v>24</v>
      </c>
      <c r="F506" s="15">
        <f t="shared" si="89"/>
        <v>0</v>
      </c>
    </row>
    <row r="507" ht="15.75" spans="1:6">
      <c r="A507" s="68">
        <v>2240101</v>
      </c>
      <c r="B507" s="70" t="s">
        <v>99</v>
      </c>
      <c r="C507" s="69">
        <v>13</v>
      </c>
      <c r="D507" s="69">
        <v>-2</v>
      </c>
      <c r="E507" s="69">
        <f t="shared" si="90"/>
        <v>11</v>
      </c>
      <c r="F507" s="15">
        <f t="shared" si="89"/>
        <v>0</v>
      </c>
    </row>
    <row r="508" ht="15.75" spans="1:6">
      <c r="A508" s="68">
        <v>2240104</v>
      </c>
      <c r="B508" s="70" t="s">
        <v>489</v>
      </c>
      <c r="C508" s="69">
        <v>10</v>
      </c>
      <c r="D508" s="69">
        <v>-7</v>
      </c>
      <c r="E508" s="69">
        <f t="shared" si="90"/>
        <v>3</v>
      </c>
      <c r="F508" s="15">
        <f t="shared" si="89"/>
        <v>0</v>
      </c>
    </row>
    <row r="509" ht="15.75" spans="1:6">
      <c r="A509" s="68">
        <v>2240106</v>
      </c>
      <c r="B509" s="70" t="s">
        <v>490</v>
      </c>
      <c r="C509" s="69">
        <v>10</v>
      </c>
      <c r="D509" s="69">
        <v>-7</v>
      </c>
      <c r="E509" s="69">
        <f t="shared" si="90"/>
        <v>3</v>
      </c>
      <c r="F509" s="15">
        <f t="shared" si="89"/>
        <v>0</v>
      </c>
    </row>
    <row r="510" ht="15.75" spans="1:6">
      <c r="A510" s="68">
        <v>224008</v>
      </c>
      <c r="B510" s="70" t="s">
        <v>491</v>
      </c>
      <c r="C510" s="69">
        <v>6</v>
      </c>
      <c r="D510" s="69">
        <v>-6</v>
      </c>
      <c r="E510" s="69">
        <f t="shared" si="90"/>
        <v>0</v>
      </c>
      <c r="F510" s="15">
        <f t="shared" si="89"/>
        <v>0</v>
      </c>
    </row>
    <row r="511" ht="15.75" spans="1:6">
      <c r="A511" s="68">
        <v>2240109</v>
      </c>
      <c r="B511" s="70" t="s">
        <v>492</v>
      </c>
      <c r="C511" s="69">
        <v>25</v>
      </c>
      <c r="D511" s="69">
        <v>-18</v>
      </c>
      <c r="E511" s="69">
        <f t="shared" si="90"/>
        <v>7</v>
      </c>
      <c r="F511" s="15">
        <f t="shared" si="89"/>
        <v>0</v>
      </c>
    </row>
    <row r="512" ht="15.75" spans="1:6">
      <c r="A512" s="67">
        <v>22402</v>
      </c>
      <c r="B512" s="68" t="s">
        <v>493</v>
      </c>
      <c r="C512" s="69">
        <f>SUM(C513)</f>
        <v>422</v>
      </c>
      <c r="D512" s="69">
        <f t="shared" ref="D512" si="103">SUM(D513)</f>
        <v>0</v>
      </c>
      <c r="E512" s="69">
        <f t="shared" si="90"/>
        <v>422</v>
      </c>
      <c r="F512" s="15">
        <f t="shared" si="89"/>
        <v>0</v>
      </c>
    </row>
    <row r="513" ht="15.75" spans="1:6">
      <c r="A513" s="68">
        <v>2240201</v>
      </c>
      <c r="B513" s="70" t="s">
        <v>99</v>
      </c>
      <c r="C513" s="69">
        <v>422</v>
      </c>
      <c r="D513" s="69">
        <v>0</v>
      </c>
      <c r="E513" s="69">
        <f t="shared" si="90"/>
        <v>422</v>
      </c>
      <c r="F513" s="15">
        <f t="shared" si="89"/>
        <v>0</v>
      </c>
    </row>
    <row r="514" ht="15.75" spans="1:6">
      <c r="A514" s="67">
        <v>22403</v>
      </c>
      <c r="B514" s="68" t="s">
        <v>494</v>
      </c>
      <c r="C514" s="69">
        <v>0</v>
      </c>
      <c r="D514" s="69">
        <v>0</v>
      </c>
      <c r="E514" s="69">
        <f t="shared" si="90"/>
        <v>0</v>
      </c>
      <c r="F514" s="15">
        <f t="shared" si="89"/>
        <v>0</v>
      </c>
    </row>
    <row r="515" ht="15.75" spans="1:6">
      <c r="A515" s="68">
        <v>2240399</v>
      </c>
      <c r="B515" s="70" t="s">
        <v>495</v>
      </c>
      <c r="C515" s="69">
        <v>0</v>
      </c>
      <c r="D515" s="69">
        <v>0</v>
      </c>
      <c r="E515" s="69">
        <f t="shared" si="90"/>
        <v>0</v>
      </c>
      <c r="F515" s="15">
        <f t="shared" si="89"/>
        <v>0</v>
      </c>
    </row>
    <row r="516" ht="15.75" spans="1:6">
      <c r="A516" s="67">
        <v>22405</v>
      </c>
      <c r="B516" s="68" t="s">
        <v>496</v>
      </c>
      <c r="C516" s="69">
        <v>0</v>
      </c>
      <c r="D516" s="69">
        <v>0</v>
      </c>
      <c r="E516" s="69">
        <f t="shared" si="90"/>
        <v>0</v>
      </c>
      <c r="F516" s="15">
        <f t="shared" si="89"/>
        <v>0</v>
      </c>
    </row>
    <row r="517" ht="15.75" spans="1:6">
      <c r="A517" s="68">
        <v>2240501</v>
      </c>
      <c r="B517" s="70" t="s">
        <v>99</v>
      </c>
      <c r="C517" s="69">
        <v>0</v>
      </c>
      <c r="D517" s="69">
        <v>0</v>
      </c>
      <c r="E517" s="69">
        <f t="shared" si="90"/>
        <v>0</v>
      </c>
      <c r="F517" s="15">
        <f t="shared" si="89"/>
        <v>0</v>
      </c>
    </row>
    <row r="518" ht="15.75" spans="1:6">
      <c r="A518" s="65">
        <v>229</v>
      </c>
      <c r="B518" s="65" t="s">
        <v>497</v>
      </c>
      <c r="C518" s="66">
        <f>SUM(C519,C521)</f>
        <v>2655</v>
      </c>
      <c r="D518" s="66">
        <f t="shared" ref="D518" si="104">SUM(D519,D521)</f>
        <v>569</v>
      </c>
      <c r="E518" s="66">
        <f t="shared" si="90"/>
        <v>3224</v>
      </c>
      <c r="F518" s="15">
        <f t="shared" ref="F518:F529" si="105">C518+D518-E518</f>
        <v>0</v>
      </c>
    </row>
    <row r="519" ht="15.75" spans="1:6">
      <c r="A519" s="67">
        <v>22902</v>
      </c>
      <c r="B519" s="68" t="s">
        <v>498</v>
      </c>
      <c r="C519" s="69">
        <f>SUM(C520)</f>
        <v>2423</v>
      </c>
      <c r="D519" s="69">
        <f t="shared" ref="D519" si="106">SUM(D520)</f>
        <v>599</v>
      </c>
      <c r="E519" s="69">
        <f t="shared" si="90"/>
        <v>3022</v>
      </c>
      <c r="F519" s="15">
        <f t="shared" si="105"/>
        <v>0</v>
      </c>
    </row>
    <row r="520" ht="15.75" spans="1:6">
      <c r="A520" s="68">
        <v>2290201</v>
      </c>
      <c r="B520" s="70" t="s">
        <v>498</v>
      </c>
      <c r="C520" s="69">
        <v>2423</v>
      </c>
      <c r="D520" s="69">
        <f>674-75</f>
        <v>599</v>
      </c>
      <c r="E520" s="69">
        <f t="shared" ref="E520:E526" si="107">C520+D520</f>
        <v>3022</v>
      </c>
      <c r="F520" s="15">
        <f t="shared" si="105"/>
        <v>0</v>
      </c>
    </row>
    <row r="521" ht="15.75" spans="1:6">
      <c r="A521" s="67">
        <v>22999</v>
      </c>
      <c r="B521" s="68" t="s">
        <v>497</v>
      </c>
      <c r="C521" s="69">
        <f>SUM(C522)</f>
        <v>232</v>
      </c>
      <c r="D521" s="69">
        <f t="shared" ref="D521" si="108">SUM(D522)</f>
        <v>-30</v>
      </c>
      <c r="E521" s="69">
        <f t="shared" si="107"/>
        <v>202</v>
      </c>
      <c r="F521" s="15">
        <f t="shared" si="105"/>
        <v>0</v>
      </c>
    </row>
    <row r="522" ht="15.75" spans="1:6">
      <c r="A522" s="68">
        <v>2299999</v>
      </c>
      <c r="B522" s="70" t="s">
        <v>497</v>
      </c>
      <c r="C522" s="69">
        <v>232</v>
      </c>
      <c r="D522" s="69">
        <v>-30</v>
      </c>
      <c r="E522" s="69">
        <f t="shared" si="107"/>
        <v>202</v>
      </c>
      <c r="F522" s="15">
        <f t="shared" si="105"/>
        <v>0</v>
      </c>
    </row>
    <row r="523" ht="15.75" spans="1:6">
      <c r="A523" s="65">
        <v>232</v>
      </c>
      <c r="B523" s="65" t="s">
        <v>499</v>
      </c>
      <c r="C523" s="66">
        <f>C524</f>
        <v>11145</v>
      </c>
      <c r="D523" s="66">
        <f t="shared" ref="D523" si="109">D524</f>
        <v>75</v>
      </c>
      <c r="E523" s="66">
        <f t="shared" si="107"/>
        <v>11220</v>
      </c>
      <c r="F523" s="15">
        <f t="shared" si="105"/>
        <v>0</v>
      </c>
    </row>
    <row r="524" ht="15.75" spans="1:6">
      <c r="A524" s="67">
        <v>23203</v>
      </c>
      <c r="B524" s="68" t="s">
        <v>500</v>
      </c>
      <c r="C524" s="69">
        <f>SUM(C525:C526)</f>
        <v>11145</v>
      </c>
      <c r="D524" s="69">
        <f t="shared" ref="D524" si="110">SUM(D525:D526)</f>
        <v>75</v>
      </c>
      <c r="E524" s="69">
        <f t="shared" si="107"/>
        <v>11220</v>
      </c>
      <c r="F524" s="15">
        <f t="shared" si="105"/>
        <v>0</v>
      </c>
    </row>
    <row r="525" ht="15.75" spans="1:6">
      <c r="A525" s="68">
        <v>2320301</v>
      </c>
      <c r="B525" s="70" t="s">
        <v>501</v>
      </c>
      <c r="C525" s="69">
        <v>11145</v>
      </c>
      <c r="D525" s="69">
        <v>75</v>
      </c>
      <c r="E525" s="69">
        <f t="shared" si="107"/>
        <v>11220</v>
      </c>
      <c r="F525" s="15">
        <f t="shared" si="105"/>
        <v>0</v>
      </c>
    </row>
    <row r="526" ht="15.75" spans="1:6">
      <c r="A526" s="68">
        <v>2320399</v>
      </c>
      <c r="B526" s="70" t="s">
        <v>502</v>
      </c>
      <c r="C526" s="69">
        <v>0</v>
      </c>
      <c r="D526" s="69">
        <v>0</v>
      </c>
      <c r="E526" s="69">
        <f t="shared" si="107"/>
        <v>0</v>
      </c>
      <c r="F526" s="15">
        <f t="shared" si="105"/>
        <v>0</v>
      </c>
    </row>
    <row r="527" ht="15.75" spans="1:6">
      <c r="A527" s="65">
        <v>233</v>
      </c>
      <c r="B527" s="65" t="s">
        <v>503</v>
      </c>
      <c r="C527" s="66">
        <f>C528</f>
        <v>10</v>
      </c>
      <c r="D527" s="66">
        <f t="shared" ref="D527:E527" si="111">D528</f>
        <v>60</v>
      </c>
      <c r="E527" s="66">
        <f t="shared" si="111"/>
        <v>70</v>
      </c>
      <c r="F527" s="15">
        <f t="shared" si="105"/>
        <v>0</v>
      </c>
    </row>
    <row r="528" ht="15.75" spans="1:6">
      <c r="A528" s="67">
        <v>23203</v>
      </c>
      <c r="B528" s="68" t="s">
        <v>504</v>
      </c>
      <c r="C528" s="69">
        <v>10</v>
      </c>
      <c r="D528" s="69">
        <v>60</v>
      </c>
      <c r="E528" s="69">
        <v>70</v>
      </c>
      <c r="F528" s="15">
        <f t="shared" si="105"/>
        <v>0</v>
      </c>
    </row>
    <row r="529" spans="1:6">
      <c r="A529" s="71" t="s">
        <v>505</v>
      </c>
      <c r="B529" s="72"/>
      <c r="C529" s="73">
        <f>SUM(C5,C117,C120,C151,C170,C194,C221,C292,C335,C358,C375,C430,C452,C466,C476,C487,C505,C518,C523,C527)</f>
        <v>78667</v>
      </c>
      <c r="D529" s="73">
        <f t="shared" ref="D529:E529" si="112">SUM(D5,D117,D120,D151,D170,D194,D221,D292,D335,D358,D375,D430,D452,D466,D476,D487,D505,D518,D523,D527)</f>
        <v>10780</v>
      </c>
      <c r="E529" s="73">
        <f t="shared" si="112"/>
        <v>89447</v>
      </c>
      <c r="F529" s="15">
        <f t="shared" si="105"/>
        <v>0</v>
      </c>
    </row>
  </sheetData>
  <autoFilter ref="A4:E529">
    <extLst/>
  </autoFilter>
  <mergeCells count="2">
    <mergeCell ref="A2:E2"/>
    <mergeCell ref="A529:B529"/>
  </mergeCells>
  <printOptions horizontalCentered="1"/>
  <pageMargins left="0.984251968503937" right="0.984251968503937" top="0.984251968503937" bottom="0.984251968503937" header="0.511811023622047" footer="0.511811023622047"/>
  <pageSetup paperSize="9" scale="82" fitToHeight="0" pageOrder="overThenDown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showZeros="0" workbookViewId="0">
      <selection activeCell="C10" sqref="C10"/>
    </sheetView>
  </sheetViews>
  <sheetFormatPr defaultColWidth="10" defaultRowHeight="13.5"/>
  <cols>
    <col min="1" max="1" width="28.625" style="1" customWidth="1"/>
    <col min="2" max="4" width="12.75" style="2" customWidth="1"/>
    <col min="5" max="5" width="28.625" style="1" customWidth="1"/>
    <col min="6" max="6" width="12.75" style="2" customWidth="1"/>
    <col min="7" max="8" width="12.75" style="1" customWidth="1"/>
    <col min="9" max="16384" width="10" style="1"/>
  </cols>
  <sheetData>
    <row r="1" ht="22.7" customHeight="1" spans="1:6">
      <c r="A1" s="3" t="s">
        <v>506</v>
      </c>
      <c r="B1" s="43"/>
      <c r="C1" s="43"/>
      <c r="D1" s="43"/>
      <c r="E1" s="44"/>
      <c r="F1" s="43"/>
    </row>
    <row r="2" ht="35.25" customHeight="1" spans="1:8">
      <c r="A2" s="6" t="s">
        <v>507</v>
      </c>
      <c r="B2" s="6"/>
      <c r="C2" s="6"/>
      <c r="D2" s="6"/>
      <c r="E2" s="6"/>
      <c r="F2" s="6"/>
      <c r="G2" s="6"/>
      <c r="H2" s="6"/>
    </row>
    <row r="3" ht="22.7" customHeight="1" spans="1:8">
      <c r="A3" s="7"/>
      <c r="B3" s="45"/>
      <c r="C3" s="45"/>
      <c r="D3" s="45"/>
      <c r="E3" s="7"/>
      <c r="F3" s="8"/>
      <c r="G3" s="46" t="s">
        <v>2</v>
      </c>
      <c r="H3" s="46"/>
    </row>
    <row r="4" ht="39" customHeight="1" spans="1:8">
      <c r="A4" s="11" t="s">
        <v>3</v>
      </c>
      <c r="B4" s="11"/>
      <c r="C4" s="11"/>
      <c r="D4" s="11"/>
      <c r="E4" s="11" t="s">
        <v>4</v>
      </c>
      <c r="F4" s="11"/>
      <c r="G4" s="11"/>
      <c r="H4" s="11"/>
    </row>
    <row r="5" ht="39" customHeight="1" spans="1:8">
      <c r="A5" s="9" t="s">
        <v>5</v>
      </c>
      <c r="B5" s="26" t="s">
        <v>6</v>
      </c>
      <c r="C5" s="11" t="s">
        <v>7</v>
      </c>
      <c r="D5" s="11" t="s">
        <v>8</v>
      </c>
      <c r="E5" s="9" t="s">
        <v>5</v>
      </c>
      <c r="F5" s="26" t="s">
        <v>6</v>
      </c>
      <c r="G5" s="11" t="s">
        <v>7</v>
      </c>
      <c r="H5" s="11" t="s">
        <v>8</v>
      </c>
    </row>
    <row r="6" ht="38.25" customHeight="1" spans="1:9">
      <c r="A6" s="47" t="s">
        <v>9</v>
      </c>
      <c r="B6" s="28">
        <v>50000</v>
      </c>
      <c r="C6" s="48">
        <v>-10000</v>
      </c>
      <c r="D6" s="37">
        <v>40000</v>
      </c>
      <c r="E6" s="49" t="s">
        <v>10</v>
      </c>
      <c r="F6" s="50">
        <v>46844</v>
      </c>
      <c r="G6" s="51">
        <v>-439</v>
      </c>
      <c r="H6" s="52">
        <v>46405</v>
      </c>
      <c r="I6" s="61"/>
    </row>
    <row r="7" ht="38.25" customHeight="1" spans="1:8">
      <c r="A7" s="36" t="s">
        <v>508</v>
      </c>
      <c r="B7" s="28"/>
      <c r="C7" s="53"/>
      <c r="D7" s="37"/>
      <c r="E7" s="54" t="s">
        <v>509</v>
      </c>
      <c r="F7" s="37">
        <v>173</v>
      </c>
      <c r="G7" s="51">
        <v>-115</v>
      </c>
      <c r="H7" s="26">
        <v>58</v>
      </c>
    </row>
    <row r="8" ht="38.25" customHeight="1" spans="1:8">
      <c r="A8" s="36" t="s">
        <v>14</v>
      </c>
      <c r="B8" s="37">
        <v>32</v>
      </c>
      <c r="C8" s="37">
        <v>8000</v>
      </c>
      <c r="D8" s="37">
        <v>8032</v>
      </c>
      <c r="E8" s="54" t="s">
        <v>15</v>
      </c>
      <c r="F8" s="37">
        <v>3015</v>
      </c>
      <c r="G8" s="51">
        <v>-1446</v>
      </c>
      <c r="H8" s="37">
        <v>1569</v>
      </c>
    </row>
    <row r="9" ht="38.25" customHeight="1" spans="1:8">
      <c r="A9" s="55" t="s">
        <v>510</v>
      </c>
      <c r="B9" s="41">
        <v>32</v>
      </c>
      <c r="C9" s="41"/>
      <c r="D9" s="41">
        <v>32</v>
      </c>
      <c r="E9" s="56" t="s">
        <v>511</v>
      </c>
      <c r="F9" s="41"/>
      <c r="G9" s="41">
        <v>1569</v>
      </c>
      <c r="H9" s="41">
        <v>1569</v>
      </c>
    </row>
    <row r="10" ht="38.25" customHeight="1" spans="1:8">
      <c r="A10" s="55" t="s">
        <v>512</v>
      </c>
      <c r="B10" s="41">
        <v>32</v>
      </c>
      <c r="C10" s="41"/>
      <c r="D10" s="41">
        <v>32</v>
      </c>
      <c r="E10" s="56" t="s">
        <v>513</v>
      </c>
      <c r="F10" s="41">
        <v>0</v>
      </c>
      <c r="G10" s="41">
        <v>1569</v>
      </c>
      <c r="H10" s="41">
        <v>1569</v>
      </c>
    </row>
    <row r="11" ht="38.25" customHeight="1" spans="1:8">
      <c r="A11" s="55" t="s">
        <v>514</v>
      </c>
      <c r="B11" s="41">
        <v>0</v>
      </c>
      <c r="C11" s="41"/>
      <c r="D11" s="41"/>
      <c r="E11" s="57"/>
      <c r="F11" s="41">
        <v>0</v>
      </c>
      <c r="G11" s="41">
        <v>0</v>
      </c>
      <c r="H11" s="41">
        <v>0</v>
      </c>
    </row>
    <row r="12" ht="38.25" customHeight="1" spans="1:8">
      <c r="A12" s="55" t="s">
        <v>515</v>
      </c>
      <c r="B12" s="41">
        <v>0</v>
      </c>
      <c r="C12" s="41"/>
      <c r="D12" s="41"/>
      <c r="E12" s="56" t="s">
        <v>516</v>
      </c>
      <c r="F12" s="41">
        <v>3015</v>
      </c>
      <c r="G12" s="58">
        <v>-3015</v>
      </c>
      <c r="H12" s="41">
        <v>0</v>
      </c>
    </row>
    <row r="13" ht="38.25" customHeight="1" spans="1:8">
      <c r="A13" s="55" t="s">
        <v>517</v>
      </c>
      <c r="B13" s="41"/>
      <c r="C13" s="41">
        <v>8000</v>
      </c>
      <c r="D13" s="41">
        <v>8000</v>
      </c>
      <c r="E13" s="56" t="s">
        <v>518</v>
      </c>
      <c r="F13" s="41"/>
      <c r="G13" s="41">
        <v>0</v>
      </c>
      <c r="H13" s="41"/>
    </row>
    <row r="14" ht="38.25" customHeight="1" spans="1:8">
      <c r="A14" s="55" t="s">
        <v>519</v>
      </c>
      <c r="B14" s="41">
        <v>0</v>
      </c>
      <c r="C14" s="41"/>
      <c r="D14" s="41"/>
      <c r="E14" s="56" t="s">
        <v>520</v>
      </c>
      <c r="F14" s="41">
        <v>0</v>
      </c>
      <c r="G14" s="41">
        <v>0</v>
      </c>
      <c r="H14" s="41">
        <v>0</v>
      </c>
    </row>
    <row r="15" ht="38.25" customHeight="1" spans="1:8">
      <c r="A15" s="55" t="s">
        <v>521</v>
      </c>
      <c r="B15" s="41">
        <v>0</v>
      </c>
      <c r="C15" s="41"/>
      <c r="D15" s="41"/>
      <c r="E15" s="56" t="s">
        <v>522</v>
      </c>
      <c r="F15" s="41">
        <v>0</v>
      </c>
      <c r="G15" s="41">
        <v>0</v>
      </c>
      <c r="H15" s="41">
        <v>0</v>
      </c>
    </row>
    <row r="16" ht="38.25" customHeight="1" spans="1:8">
      <c r="A16" s="59" t="s">
        <v>45</v>
      </c>
      <c r="B16" s="37">
        <v>50032</v>
      </c>
      <c r="C16" s="51">
        <v>-2000</v>
      </c>
      <c r="D16" s="51">
        <v>48032</v>
      </c>
      <c r="E16" s="60" t="s">
        <v>46</v>
      </c>
      <c r="F16" s="37">
        <v>50032</v>
      </c>
      <c r="G16" s="51">
        <v>-2000</v>
      </c>
      <c r="H16" s="37">
        <v>48032</v>
      </c>
    </row>
  </sheetData>
  <mergeCells count="4">
    <mergeCell ref="A2:H2"/>
    <mergeCell ref="G3:H3"/>
    <mergeCell ref="A4:D4"/>
    <mergeCell ref="E4:H4"/>
  </mergeCells>
  <printOptions horizontalCentered="1"/>
  <pageMargins left="0.984251968503937" right="0.984251968503937" top="0.984251968503937" bottom="0.984251968503937" header="0.511811023622047" footer="0.511811023622047"/>
  <pageSetup paperSize="9" scale="61" fitToHeight="0" pageOrder="overThenDown" orientation="portrait" blackAndWhite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Zeros="0" workbookViewId="0">
      <selection activeCell="C15" sqref="C15"/>
    </sheetView>
  </sheetViews>
  <sheetFormatPr defaultColWidth="10" defaultRowHeight="13.5" outlineLevelCol="7"/>
  <cols>
    <col min="1" max="1" width="45" style="1" customWidth="1"/>
    <col min="2" max="2" width="12.5" style="2" customWidth="1"/>
    <col min="3" max="4" width="12.5" style="1" customWidth="1"/>
    <col min="5" max="5" width="9.75" style="1" customWidth="1"/>
    <col min="6" max="253" width="10" style="1"/>
    <col min="254" max="254" width="60.25" style="1" customWidth="1"/>
    <col min="255" max="255" width="20.5" style="1" customWidth="1"/>
    <col min="256" max="259" width="9.75" style="1" customWidth="1"/>
    <col min="260" max="509" width="10" style="1"/>
    <col min="510" max="510" width="60.25" style="1" customWidth="1"/>
    <col min="511" max="511" width="20.5" style="1" customWidth="1"/>
    <col min="512" max="515" width="9.75" style="1" customWidth="1"/>
    <col min="516" max="765" width="10" style="1"/>
    <col min="766" max="766" width="60.25" style="1" customWidth="1"/>
    <col min="767" max="767" width="20.5" style="1" customWidth="1"/>
    <col min="768" max="771" width="9.75" style="1" customWidth="1"/>
    <col min="772" max="1021" width="10" style="1"/>
    <col min="1022" max="1022" width="60.25" style="1" customWidth="1"/>
    <col min="1023" max="1023" width="20.5" style="1" customWidth="1"/>
    <col min="1024" max="1027" width="9.75" style="1" customWidth="1"/>
    <col min="1028" max="1277" width="10" style="1"/>
    <col min="1278" max="1278" width="60.25" style="1" customWidth="1"/>
    <col min="1279" max="1279" width="20.5" style="1" customWidth="1"/>
    <col min="1280" max="1283" width="9.75" style="1" customWidth="1"/>
    <col min="1284" max="1533" width="10" style="1"/>
    <col min="1534" max="1534" width="60.25" style="1" customWidth="1"/>
    <col min="1535" max="1535" width="20.5" style="1" customWidth="1"/>
    <col min="1536" max="1539" width="9.75" style="1" customWidth="1"/>
    <col min="1540" max="1789" width="10" style="1"/>
    <col min="1790" max="1790" width="60.25" style="1" customWidth="1"/>
    <col min="1791" max="1791" width="20.5" style="1" customWidth="1"/>
    <col min="1792" max="1795" width="9.75" style="1" customWidth="1"/>
    <col min="1796" max="2045" width="10" style="1"/>
    <col min="2046" max="2046" width="60.25" style="1" customWidth="1"/>
    <col min="2047" max="2047" width="20.5" style="1" customWidth="1"/>
    <col min="2048" max="2051" width="9.75" style="1" customWidth="1"/>
    <col min="2052" max="2301" width="10" style="1"/>
    <col min="2302" max="2302" width="60.25" style="1" customWidth="1"/>
    <col min="2303" max="2303" width="20.5" style="1" customWidth="1"/>
    <col min="2304" max="2307" width="9.75" style="1" customWidth="1"/>
    <col min="2308" max="2557" width="10" style="1"/>
    <col min="2558" max="2558" width="60.25" style="1" customWidth="1"/>
    <col min="2559" max="2559" width="20.5" style="1" customWidth="1"/>
    <col min="2560" max="2563" width="9.75" style="1" customWidth="1"/>
    <col min="2564" max="2813" width="10" style="1"/>
    <col min="2814" max="2814" width="60.25" style="1" customWidth="1"/>
    <col min="2815" max="2815" width="20.5" style="1" customWidth="1"/>
    <col min="2816" max="2819" width="9.75" style="1" customWidth="1"/>
    <col min="2820" max="3069" width="10" style="1"/>
    <col min="3070" max="3070" width="60.25" style="1" customWidth="1"/>
    <col min="3071" max="3071" width="20.5" style="1" customWidth="1"/>
    <col min="3072" max="3075" width="9.75" style="1" customWidth="1"/>
    <col min="3076" max="3325" width="10" style="1"/>
    <col min="3326" max="3326" width="60.25" style="1" customWidth="1"/>
    <col min="3327" max="3327" width="20.5" style="1" customWidth="1"/>
    <col min="3328" max="3331" width="9.75" style="1" customWidth="1"/>
    <col min="3332" max="3581" width="10" style="1"/>
    <col min="3582" max="3582" width="60.25" style="1" customWidth="1"/>
    <col min="3583" max="3583" width="20.5" style="1" customWidth="1"/>
    <col min="3584" max="3587" width="9.75" style="1" customWidth="1"/>
    <col min="3588" max="3837" width="10" style="1"/>
    <col min="3838" max="3838" width="60.25" style="1" customWidth="1"/>
    <col min="3839" max="3839" width="20.5" style="1" customWidth="1"/>
    <col min="3840" max="3843" width="9.75" style="1" customWidth="1"/>
    <col min="3844" max="4093" width="10" style="1"/>
    <col min="4094" max="4094" width="60.25" style="1" customWidth="1"/>
    <col min="4095" max="4095" width="20.5" style="1" customWidth="1"/>
    <col min="4096" max="4099" width="9.75" style="1" customWidth="1"/>
    <col min="4100" max="4349" width="10" style="1"/>
    <col min="4350" max="4350" width="60.25" style="1" customWidth="1"/>
    <col min="4351" max="4351" width="20.5" style="1" customWidth="1"/>
    <col min="4352" max="4355" width="9.75" style="1" customWidth="1"/>
    <col min="4356" max="4605" width="10" style="1"/>
    <col min="4606" max="4606" width="60.25" style="1" customWidth="1"/>
    <col min="4607" max="4607" width="20.5" style="1" customWidth="1"/>
    <col min="4608" max="4611" width="9.75" style="1" customWidth="1"/>
    <col min="4612" max="4861" width="10" style="1"/>
    <col min="4862" max="4862" width="60.25" style="1" customWidth="1"/>
    <col min="4863" max="4863" width="20.5" style="1" customWidth="1"/>
    <col min="4864" max="4867" width="9.75" style="1" customWidth="1"/>
    <col min="4868" max="5117" width="10" style="1"/>
    <col min="5118" max="5118" width="60.25" style="1" customWidth="1"/>
    <col min="5119" max="5119" width="20.5" style="1" customWidth="1"/>
    <col min="5120" max="5123" width="9.75" style="1" customWidth="1"/>
    <col min="5124" max="5373" width="10" style="1"/>
    <col min="5374" max="5374" width="60.25" style="1" customWidth="1"/>
    <col min="5375" max="5375" width="20.5" style="1" customWidth="1"/>
    <col min="5376" max="5379" width="9.75" style="1" customWidth="1"/>
    <col min="5380" max="5629" width="10" style="1"/>
    <col min="5630" max="5630" width="60.25" style="1" customWidth="1"/>
    <col min="5631" max="5631" width="20.5" style="1" customWidth="1"/>
    <col min="5632" max="5635" width="9.75" style="1" customWidth="1"/>
    <col min="5636" max="5885" width="10" style="1"/>
    <col min="5886" max="5886" width="60.25" style="1" customWidth="1"/>
    <col min="5887" max="5887" width="20.5" style="1" customWidth="1"/>
    <col min="5888" max="5891" width="9.75" style="1" customWidth="1"/>
    <col min="5892" max="6141" width="10" style="1"/>
    <col min="6142" max="6142" width="60.25" style="1" customWidth="1"/>
    <col min="6143" max="6143" width="20.5" style="1" customWidth="1"/>
    <col min="6144" max="6147" width="9.75" style="1" customWidth="1"/>
    <col min="6148" max="6397" width="10" style="1"/>
    <col min="6398" max="6398" width="60.25" style="1" customWidth="1"/>
    <col min="6399" max="6399" width="20.5" style="1" customWidth="1"/>
    <col min="6400" max="6403" width="9.75" style="1" customWidth="1"/>
    <col min="6404" max="6653" width="10" style="1"/>
    <col min="6654" max="6654" width="60.25" style="1" customWidth="1"/>
    <col min="6655" max="6655" width="20.5" style="1" customWidth="1"/>
    <col min="6656" max="6659" width="9.75" style="1" customWidth="1"/>
    <col min="6660" max="6909" width="10" style="1"/>
    <col min="6910" max="6910" width="60.25" style="1" customWidth="1"/>
    <col min="6911" max="6911" width="20.5" style="1" customWidth="1"/>
    <col min="6912" max="6915" width="9.75" style="1" customWidth="1"/>
    <col min="6916" max="7165" width="10" style="1"/>
    <col min="7166" max="7166" width="60.25" style="1" customWidth="1"/>
    <col min="7167" max="7167" width="20.5" style="1" customWidth="1"/>
    <col min="7168" max="7171" width="9.75" style="1" customWidth="1"/>
    <col min="7172" max="7421" width="10" style="1"/>
    <col min="7422" max="7422" width="60.25" style="1" customWidth="1"/>
    <col min="7423" max="7423" width="20.5" style="1" customWidth="1"/>
    <col min="7424" max="7427" width="9.75" style="1" customWidth="1"/>
    <col min="7428" max="7677" width="10" style="1"/>
    <col min="7678" max="7678" width="60.25" style="1" customWidth="1"/>
    <col min="7679" max="7679" width="20.5" style="1" customWidth="1"/>
    <col min="7680" max="7683" width="9.75" style="1" customWidth="1"/>
    <col min="7684" max="7933" width="10" style="1"/>
    <col min="7934" max="7934" width="60.25" style="1" customWidth="1"/>
    <col min="7935" max="7935" width="20.5" style="1" customWidth="1"/>
    <col min="7936" max="7939" width="9.75" style="1" customWidth="1"/>
    <col min="7940" max="8189" width="10" style="1"/>
    <col min="8190" max="8190" width="60.25" style="1" customWidth="1"/>
    <col min="8191" max="8191" width="20.5" style="1" customWidth="1"/>
    <col min="8192" max="8195" width="9.75" style="1" customWidth="1"/>
    <col min="8196" max="8445" width="10" style="1"/>
    <col min="8446" max="8446" width="60.25" style="1" customWidth="1"/>
    <col min="8447" max="8447" width="20.5" style="1" customWidth="1"/>
    <col min="8448" max="8451" width="9.75" style="1" customWidth="1"/>
    <col min="8452" max="8701" width="10" style="1"/>
    <col min="8702" max="8702" width="60.25" style="1" customWidth="1"/>
    <col min="8703" max="8703" width="20.5" style="1" customWidth="1"/>
    <col min="8704" max="8707" width="9.75" style="1" customWidth="1"/>
    <col min="8708" max="8957" width="10" style="1"/>
    <col min="8958" max="8958" width="60.25" style="1" customWidth="1"/>
    <col min="8959" max="8959" width="20.5" style="1" customWidth="1"/>
    <col min="8960" max="8963" width="9.75" style="1" customWidth="1"/>
    <col min="8964" max="9213" width="10" style="1"/>
    <col min="9214" max="9214" width="60.25" style="1" customWidth="1"/>
    <col min="9215" max="9215" width="20.5" style="1" customWidth="1"/>
    <col min="9216" max="9219" width="9.75" style="1" customWidth="1"/>
    <col min="9220" max="9469" width="10" style="1"/>
    <col min="9470" max="9470" width="60.25" style="1" customWidth="1"/>
    <col min="9471" max="9471" width="20.5" style="1" customWidth="1"/>
    <col min="9472" max="9475" width="9.75" style="1" customWidth="1"/>
    <col min="9476" max="9725" width="10" style="1"/>
    <col min="9726" max="9726" width="60.25" style="1" customWidth="1"/>
    <col min="9727" max="9727" width="20.5" style="1" customWidth="1"/>
    <col min="9728" max="9731" width="9.75" style="1" customWidth="1"/>
    <col min="9732" max="9981" width="10" style="1"/>
    <col min="9982" max="9982" width="60.25" style="1" customWidth="1"/>
    <col min="9983" max="9983" width="20.5" style="1" customWidth="1"/>
    <col min="9984" max="9987" width="9.75" style="1" customWidth="1"/>
    <col min="9988" max="10237" width="10" style="1"/>
    <col min="10238" max="10238" width="60.25" style="1" customWidth="1"/>
    <col min="10239" max="10239" width="20.5" style="1" customWidth="1"/>
    <col min="10240" max="10243" width="9.75" style="1" customWidth="1"/>
    <col min="10244" max="10493" width="10" style="1"/>
    <col min="10494" max="10494" width="60.25" style="1" customWidth="1"/>
    <col min="10495" max="10495" width="20.5" style="1" customWidth="1"/>
    <col min="10496" max="10499" width="9.75" style="1" customWidth="1"/>
    <col min="10500" max="10749" width="10" style="1"/>
    <col min="10750" max="10750" width="60.25" style="1" customWidth="1"/>
    <col min="10751" max="10751" width="20.5" style="1" customWidth="1"/>
    <col min="10752" max="10755" width="9.75" style="1" customWidth="1"/>
    <col min="10756" max="11005" width="10" style="1"/>
    <col min="11006" max="11006" width="60.25" style="1" customWidth="1"/>
    <col min="11007" max="11007" width="20.5" style="1" customWidth="1"/>
    <col min="11008" max="11011" width="9.75" style="1" customWidth="1"/>
    <col min="11012" max="11261" width="10" style="1"/>
    <col min="11262" max="11262" width="60.25" style="1" customWidth="1"/>
    <col min="11263" max="11263" width="20.5" style="1" customWidth="1"/>
    <col min="11264" max="11267" width="9.75" style="1" customWidth="1"/>
    <col min="11268" max="11517" width="10" style="1"/>
    <col min="11518" max="11518" width="60.25" style="1" customWidth="1"/>
    <col min="11519" max="11519" width="20.5" style="1" customWidth="1"/>
    <col min="11520" max="11523" width="9.75" style="1" customWidth="1"/>
    <col min="11524" max="11773" width="10" style="1"/>
    <col min="11774" max="11774" width="60.25" style="1" customWidth="1"/>
    <col min="11775" max="11775" width="20.5" style="1" customWidth="1"/>
    <col min="11776" max="11779" width="9.75" style="1" customWidth="1"/>
    <col min="11780" max="12029" width="10" style="1"/>
    <col min="12030" max="12030" width="60.25" style="1" customWidth="1"/>
    <col min="12031" max="12031" width="20.5" style="1" customWidth="1"/>
    <col min="12032" max="12035" width="9.75" style="1" customWidth="1"/>
    <col min="12036" max="12285" width="10" style="1"/>
    <col min="12286" max="12286" width="60.25" style="1" customWidth="1"/>
    <col min="12287" max="12287" width="20.5" style="1" customWidth="1"/>
    <col min="12288" max="12291" width="9.75" style="1" customWidth="1"/>
    <col min="12292" max="12541" width="10" style="1"/>
    <col min="12542" max="12542" width="60.25" style="1" customWidth="1"/>
    <col min="12543" max="12543" width="20.5" style="1" customWidth="1"/>
    <col min="12544" max="12547" width="9.75" style="1" customWidth="1"/>
    <col min="12548" max="12797" width="10" style="1"/>
    <col min="12798" max="12798" width="60.25" style="1" customWidth="1"/>
    <col min="12799" max="12799" width="20.5" style="1" customWidth="1"/>
    <col min="12800" max="12803" width="9.75" style="1" customWidth="1"/>
    <col min="12804" max="13053" width="10" style="1"/>
    <col min="13054" max="13054" width="60.25" style="1" customWidth="1"/>
    <col min="13055" max="13055" width="20.5" style="1" customWidth="1"/>
    <col min="13056" max="13059" width="9.75" style="1" customWidth="1"/>
    <col min="13060" max="13309" width="10" style="1"/>
    <col min="13310" max="13310" width="60.25" style="1" customWidth="1"/>
    <col min="13311" max="13311" width="20.5" style="1" customWidth="1"/>
    <col min="13312" max="13315" width="9.75" style="1" customWidth="1"/>
    <col min="13316" max="13565" width="10" style="1"/>
    <col min="13566" max="13566" width="60.25" style="1" customWidth="1"/>
    <col min="13567" max="13567" width="20.5" style="1" customWidth="1"/>
    <col min="13568" max="13571" width="9.75" style="1" customWidth="1"/>
    <col min="13572" max="13821" width="10" style="1"/>
    <col min="13822" max="13822" width="60.25" style="1" customWidth="1"/>
    <col min="13823" max="13823" width="20.5" style="1" customWidth="1"/>
    <col min="13824" max="13827" width="9.75" style="1" customWidth="1"/>
    <col min="13828" max="14077" width="10" style="1"/>
    <col min="14078" max="14078" width="60.25" style="1" customWidth="1"/>
    <col min="14079" max="14079" width="20.5" style="1" customWidth="1"/>
    <col min="14080" max="14083" width="9.75" style="1" customWidth="1"/>
    <col min="14084" max="14333" width="10" style="1"/>
    <col min="14334" max="14334" width="60.25" style="1" customWidth="1"/>
    <col min="14335" max="14335" width="20.5" style="1" customWidth="1"/>
    <col min="14336" max="14339" width="9.75" style="1" customWidth="1"/>
    <col min="14340" max="14589" width="10" style="1"/>
    <col min="14590" max="14590" width="60.25" style="1" customWidth="1"/>
    <col min="14591" max="14591" width="20.5" style="1" customWidth="1"/>
    <col min="14592" max="14595" width="9.75" style="1" customWidth="1"/>
    <col min="14596" max="14845" width="10" style="1"/>
    <col min="14846" max="14846" width="60.25" style="1" customWidth="1"/>
    <col min="14847" max="14847" width="20.5" style="1" customWidth="1"/>
    <col min="14848" max="14851" width="9.75" style="1" customWidth="1"/>
    <col min="14852" max="15101" width="10" style="1"/>
    <col min="15102" max="15102" width="60.25" style="1" customWidth="1"/>
    <col min="15103" max="15103" width="20.5" style="1" customWidth="1"/>
    <col min="15104" max="15107" width="9.75" style="1" customWidth="1"/>
    <col min="15108" max="15357" width="10" style="1"/>
    <col min="15358" max="15358" width="60.25" style="1" customWidth="1"/>
    <col min="15359" max="15359" width="20.5" style="1" customWidth="1"/>
    <col min="15360" max="15363" width="9.75" style="1" customWidth="1"/>
    <col min="15364" max="15613" width="10" style="1"/>
    <col min="15614" max="15614" width="60.25" style="1" customWidth="1"/>
    <col min="15615" max="15615" width="20.5" style="1" customWidth="1"/>
    <col min="15616" max="15619" width="9.75" style="1" customWidth="1"/>
    <col min="15620" max="15869" width="10" style="1"/>
    <col min="15870" max="15870" width="60.25" style="1" customWidth="1"/>
    <col min="15871" max="15871" width="20.5" style="1" customWidth="1"/>
    <col min="15872" max="15875" width="9.75" style="1" customWidth="1"/>
    <col min="15876" max="16125" width="10" style="1"/>
    <col min="16126" max="16126" width="60.25" style="1" customWidth="1"/>
    <col min="16127" max="16127" width="20.5" style="1" customWidth="1"/>
    <col min="16128" max="16131" width="9.75" style="1" customWidth="1"/>
    <col min="16132" max="16384" width="10" style="1"/>
  </cols>
  <sheetData>
    <row r="1" ht="18.75" customHeight="1" spans="1:2">
      <c r="A1" s="3" t="s">
        <v>523</v>
      </c>
      <c r="B1" s="5"/>
    </row>
    <row r="2" ht="37.5" customHeight="1" spans="1:4">
      <c r="A2" s="6" t="s">
        <v>524</v>
      </c>
      <c r="B2" s="6"/>
      <c r="C2" s="6"/>
      <c r="D2" s="6"/>
    </row>
    <row r="3" ht="21" customHeight="1" spans="1:4">
      <c r="A3" s="7"/>
      <c r="B3" s="8"/>
      <c r="D3" s="8" t="s">
        <v>2</v>
      </c>
    </row>
    <row r="4" ht="44.25" customHeight="1" spans="1:4">
      <c r="A4" s="25" t="s">
        <v>525</v>
      </c>
      <c r="B4" s="26" t="s">
        <v>6</v>
      </c>
      <c r="C4" s="11" t="s">
        <v>7</v>
      </c>
      <c r="D4" s="11" t="s">
        <v>8</v>
      </c>
    </row>
    <row r="5" s="24" customFormat="1" ht="31.5" customHeight="1" spans="1:4">
      <c r="A5" s="27" t="s">
        <v>526</v>
      </c>
      <c r="B5" s="28">
        <v>50000</v>
      </c>
      <c r="C5" s="29">
        <v>-10000</v>
      </c>
      <c r="D5" s="28">
        <v>40000</v>
      </c>
    </row>
    <row r="6" ht="31.5" customHeight="1" spans="1:4">
      <c r="A6" s="30" t="s">
        <v>527</v>
      </c>
      <c r="B6" s="31">
        <v>45500</v>
      </c>
      <c r="C6" s="29">
        <v>-10200</v>
      </c>
      <c r="D6" s="28">
        <v>35300</v>
      </c>
    </row>
    <row r="7" ht="31.5" customHeight="1" spans="1:4">
      <c r="A7" s="30" t="s">
        <v>528</v>
      </c>
      <c r="B7" s="31">
        <v>4000</v>
      </c>
      <c r="C7" s="29"/>
      <c r="D7" s="28">
        <v>4000</v>
      </c>
    </row>
    <row r="8" ht="31.5" customHeight="1" spans="1:4">
      <c r="A8" s="30" t="s">
        <v>529</v>
      </c>
      <c r="B8" s="31">
        <v>500</v>
      </c>
      <c r="C8" s="29">
        <v>200</v>
      </c>
      <c r="D8" s="28">
        <v>700</v>
      </c>
    </row>
    <row r="9" s="24" customFormat="1" ht="31.5" customHeight="1" spans="1:4">
      <c r="A9" s="27" t="s">
        <v>530</v>
      </c>
      <c r="B9" s="28"/>
      <c r="C9" s="29"/>
      <c r="D9" s="28"/>
    </row>
    <row r="10" ht="31.5" customHeight="1" spans="1:4">
      <c r="A10" s="30" t="s">
        <v>531</v>
      </c>
      <c r="B10" s="31"/>
      <c r="C10" s="29"/>
      <c r="D10" s="28"/>
    </row>
    <row r="11" ht="31.5" customHeight="1" spans="1:8">
      <c r="A11" s="32" t="s">
        <v>76</v>
      </c>
      <c r="B11" s="33">
        <v>50000</v>
      </c>
      <c r="C11" s="34">
        <v>-10000</v>
      </c>
      <c r="D11" s="33">
        <v>40000</v>
      </c>
      <c r="E11" s="35"/>
      <c r="H11" s="35"/>
    </row>
    <row r="12" ht="31.5" customHeight="1" spans="1:4">
      <c r="A12" s="36" t="s">
        <v>508</v>
      </c>
      <c r="B12" s="37">
        <v>0</v>
      </c>
      <c r="C12" s="38"/>
      <c r="D12" s="38">
        <v>0</v>
      </c>
    </row>
    <row r="13" ht="31.5" customHeight="1" spans="1:4">
      <c r="A13" s="39" t="s">
        <v>14</v>
      </c>
      <c r="B13" s="40">
        <v>32</v>
      </c>
      <c r="C13" s="40">
        <v>8000</v>
      </c>
      <c r="D13" s="40">
        <v>8032</v>
      </c>
    </row>
    <row r="14" ht="31.5" customHeight="1" spans="1:4">
      <c r="A14" s="30" t="s">
        <v>532</v>
      </c>
      <c r="B14" s="31">
        <v>32</v>
      </c>
      <c r="C14" s="31"/>
      <c r="D14" s="31">
        <v>32</v>
      </c>
    </row>
    <row r="15" ht="31.5" customHeight="1" spans="1:4">
      <c r="A15" s="30" t="s">
        <v>533</v>
      </c>
      <c r="B15" s="31">
        <v>32</v>
      </c>
      <c r="C15" s="31"/>
      <c r="D15" s="31">
        <v>32</v>
      </c>
    </row>
    <row r="16" ht="31.5" customHeight="1" spans="1:4">
      <c r="A16" s="30" t="s">
        <v>534</v>
      </c>
      <c r="B16" s="31">
        <v>0</v>
      </c>
      <c r="C16" s="31"/>
      <c r="D16" s="31"/>
    </row>
    <row r="17" ht="31.5" customHeight="1" spans="1:4">
      <c r="A17" s="30" t="s">
        <v>535</v>
      </c>
      <c r="B17" s="31">
        <v>0</v>
      </c>
      <c r="C17" s="31"/>
      <c r="D17" s="31">
        <v>0</v>
      </c>
    </row>
    <row r="18" ht="31.5" customHeight="1" spans="1:4">
      <c r="A18" s="30" t="s">
        <v>536</v>
      </c>
      <c r="B18" s="41"/>
      <c r="C18" s="31">
        <v>8000</v>
      </c>
      <c r="D18" s="31">
        <v>8000</v>
      </c>
    </row>
    <row r="19" ht="31.5" customHeight="1" spans="1:4">
      <c r="A19" s="30" t="s">
        <v>537</v>
      </c>
      <c r="B19" s="31">
        <v>0</v>
      </c>
      <c r="C19" s="31"/>
      <c r="D19" s="31">
        <v>0</v>
      </c>
    </row>
    <row r="20" ht="31.5" customHeight="1" spans="1:4">
      <c r="A20" s="30" t="s">
        <v>538</v>
      </c>
      <c r="B20" s="31">
        <v>0</v>
      </c>
      <c r="C20" s="31"/>
      <c r="D20" s="31">
        <v>0</v>
      </c>
    </row>
    <row r="21" ht="31.5" customHeight="1" spans="1:4">
      <c r="A21" s="42" t="s">
        <v>45</v>
      </c>
      <c r="B21" s="28">
        <v>50032</v>
      </c>
      <c r="C21" s="29">
        <v>-2000</v>
      </c>
      <c r="D21" s="28">
        <v>48032</v>
      </c>
    </row>
  </sheetData>
  <mergeCells count="1">
    <mergeCell ref="A2:D2"/>
  </mergeCells>
  <printOptions horizontalCentered="1"/>
  <pageMargins left="0.984251968503937" right="0.984251968503937" top="0.984251968503937" bottom="0.984251968503937" header="0.511811023622047" footer="0.511811023622047"/>
  <pageSetup paperSize="9" scale="99" fitToHeight="0" pageOrder="overThenDown" orientation="portrait" blackAndWhite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Zeros="0" workbookViewId="0">
      <selection activeCell="F5" sqref="F5:F45"/>
    </sheetView>
  </sheetViews>
  <sheetFormatPr defaultColWidth="10" defaultRowHeight="13.5" outlineLevelCol="5"/>
  <cols>
    <col min="1" max="1" width="13.125" style="1" customWidth="1"/>
    <col min="2" max="2" width="48.625" style="1" customWidth="1"/>
    <col min="3" max="3" width="13.875" style="2" customWidth="1"/>
    <col min="4" max="5" width="13.875" style="1" customWidth="1"/>
    <col min="6" max="16384" width="10" style="1"/>
  </cols>
  <sheetData>
    <row r="1" ht="20.25" customHeight="1" spans="1:3">
      <c r="A1" s="3" t="s">
        <v>539</v>
      </c>
      <c r="B1" s="4"/>
      <c r="C1" s="5"/>
    </row>
    <row r="2" ht="33.75" customHeight="1" spans="1:5">
      <c r="A2" s="6" t="s">
        <v>540</v>
      </c>
      <c r="B2" s="6"/>
      <c r="C2" s="6"/>
      <c r="D2" s="6"/>
      <c r="E2" s="6"/>
    </row>
    <row r="3" ht="18.75" customHeight="1" spans="1:5">
      <c r="A3" s="7"/>
      <c r="B3" s="7"/>
      <c r="C3" s="8"/>
      <c r="E3" s="8" t="s">
        <v>2</v>
      </c>
    </row>
    <row r="4" ht="40.5" customHeight="1" spans="1:5">
      <c r="A4" s="9" t="s">
        <v>93</v>
      </c>
      <c r="B4" s="9" t="s">
        <v>94</v>
      </c>
      <c r="C4" s="10" t="s">
        <v>51</v>
      </c>
      <c r="D4" s="11" t="s">
        <v>7</v>
      </c>
      <c r="E4" s="11" t="s">
        <v>8</v>
      </c>
    </row>
    <row r="5" ht="15.75" spans="1:6">
      <c r="A5" s="12" t="s">
        <v>541</v>
      </c>
      <c r="B5" s="13" t="s">
        <v>228</v>
      </c>
      <c r="C5" s="14">
        <f>SUM(C6)</f>
        <v>5</v>
      </c>
      <c r="D5" s="14">
        <f t="shared" ref="D5:E6" si="0">SUM(D6)</f>
        <v>0</v>
      </c>
      <c r="E5" s="14">
        <f t="shared" si="0"/>
        <v>5</v>
      </c>
      <c r="F5" s="15">
        <f>C5+D5-E5</f>
        <v>0</v>
      </c>
    </row>
    <row r="6" ht="15.75" spans="1:6">
      <c r="A6" s="16" t="s">
        <v>542</v>
      </c>
      <c r="B6" s="17" t="s">
        <v>543</v>
      </c>
      <c r="C6" s="18">
        <f>SUM(C7)</f>
        <v>5</v>
      </c>
      <c r="D6" s="18">
        <f t="shared" si="0"/>
        <v>0</v>
      </c>
      <c r="E6" s="18">
        <f t="shared" si="0"/>
        <v>5</v>
      </c>
      <c r="F6" s="15">
        <f t="shared" ref="F6:F45" si="1">C6+D6-E6</f>
        <v>0</v>
      </c>
    </row>
    <row r="7" ht="15.75" spans="1:6">
      <c r="A7" s="19" t="s">
        <v>544</v>
      </c>
      <c r="B7" s="20" t="s">
        <v>545</v>
      </c>
      <c r="C7" s="18">
        <v>5</v>
      </c>
      <c r="D7" s="18">
        <v>0</v>
      </c>
      <c r="E7" s="18">
        <v>5</v>
      </c>
      <c r="F7" s="15">
        <f t="shared" si="1"/>
        <v>0</v>
      </c>
    </row>
    <row r="8" ht="15.75" spans="1:6">
      <c r="A8" s="12" t="s">
        <v>546</v>
      </c>
      <c r="B8" s="13" t="s">
        <v>252</v>
      </c>
      <c r="C8" s="18">
        <v>0</v>
      </c>
      <c r="D8" s="18">
        <v>0</v>
      </c>
      <c r="E8" s="18">
        <v>0</v>
      </c>
      <c r="F8" s="15">
        <f t="shared" si="1"/>
        <v>0</v>
      </c>
    </row>
    <row r="9" ht="15.75" spans="1:6">
      <c r="A9" s="16" t="s">
        <v>547</v>
      </c>
      <c r="B9" s="17" t="s">
        <v>548</v>
      </c>
      <c r="C9" s="18">
        <v>0</v>
      </c>
      <c r="D9" s="18">
        <v>0</v>
      </c>
      <c r="E9" s="18">
        <v>0</v>
      </c>
      <c r="F9" s="15">
        <f t="shared" si="1"/>
        <v>0</v>
      </c>
    </row>
    <row r="10" ht="15.75" spans="1:6">
      <c r="A10" s="19" t="s">
        <v>549</v>
      </c>
      <c r="B10" s="20" t="s">
        <v>550</v>
      </c>
      <c r="C10" s="18">
        <v>0</v>
      </c>
      <c r="D10" s="18">
        <v>0</v>
      </c>
      <c r="E10" s="18">
        <v>0</v>
      </c>
      <c r="F10" s="15">
        <f t="shared" si="1"/>
        <v>0</v>
      </c>
    </row>
    <row r="11" ht="15.75" spans="1:6">
      <c r="A11" s="19" t="s">
        <v>551</v>
      </c>
      <c r="B11" s="20" t="s">
        <v>552</v>
      </c>
      <c r="C11" s="18">
        <v>0</v>
      </c>
      <c r="D11" s="18">
        <v>0</v>
      </c>
      <c r="E11" s="18">
        <v>0</v>
      </c>
      <c r="F11" s="15">
        <f t="shared" si="1"/>
        <v>0</v>
      </c>
    </row>
    <row r="12" ht="15.75" spans="1:6">
      <c r="A12" s="12">
        <v>212</v>
      </c>
      <c r="B12" s="13" t="s">
        <v>367</v>
      </c>
      <c r="C12" s="14">
        <f>SUM(C13,C20,C23)</f>
        <v>42697</v>
      </c>
      <c r="D12" s="14">
        <f t="shared" ref="D12:E12" si="2">SUM(D13,D20,D23)</f>
        <v>-8445</v>
      </c>
      <c r="E12" s="14">
        <f t="shared" si="2"/>
        <v>34252</v>
      </c>
      <c r="F12" s="15">
        <f t="shared" si="1"/>
        <v>0</v>
      </c>
    </row>
    <row r="13" ht="15.75" spans="1:6">
      <c r="A13" s="16" t="s">
        <v>553</v>
      </c>
      <c r="B13" s="20" t="s">
        <v>554</v>
      </c>
      <c r="C13" s="18">
        <f>SUM(C14:C19)</f>
        <v>38197</v>
      </c>
      <c r="D13" s="18">
        <f t="shared" ref="D13:E13" si="3">SUM(D14:D19)</f>
        <v>-7076</v>
      </c>
      <c r="E13" s="18">
        <f t="shared" si="3"/>
        <v>31121</v>
      </c>
      <c r="F13" s="15">
        <f t="shared" si="1"/>
        <v>0</v>
      </c>
    </row>
    <row r="14" ht="15.75" spans="1:6">
      <c r="A14" s="19" t="s">
        <v>555</v>
      </c>
      <c r="B14" s="20" t="s">
        <v>556</v>
      </c>
      <c r="C14" s="18">
        <v>7329</v>
      </c>
      <c r="D14" s="18">
        <v>-926</v>
      </c>
      <c r="E14" s="18">
        <v>6403</v>
      </c>
      <c r="F14" s="15">
        <f t="shared" si="1"/>
        <v>0</v>
      </c>
    </row>
    <row r="15" ht="15.75" spans="1:6">
      <c r="A15" s="19" t="s">
        <v>557</v>
      </c>
      <c r="B15" s="20" t="s">
        <v>558</v>
      </c>
      <c r="C15" s="18">
        <v>15399</v>
      </c>
      <c r="D15" s="18">
        <v>-3264</v>
      </c>
      <c r="E15" s="18">
        <v>12135</v>
      </c>
      <c r="F15" s="15">
        <f t="shared" si="1"/>
        <v>0</v>
      </c>
    </row>
    <row r="16" ht="15.75" spans="1:6">
      <c r="A16" s="19" t="s">
        <v>559</v>
      </c>
      <c r="B16" s="20" t="s">
        <v>560</v>
      </c>
      <c r="C16" s="18">
        <v>2784</v>
      </c>
      <c r="D16" s="18">
        <v>-949</v>
      </c>
      <c r="E16" s="18">
        <v>1835</v>
      </c>
      <c r="F16" s="15">
        <f t="shared" si="1"/>
        <v>0</v>
      </c>
    </row>
    <row r="17" ht="15.75" spans="1:6">
      <c r="A17" s="19" t="s">
        <v>561</v>
      </c>
      <c r="B17" s="20" t="s">
        <v>562</v>
      </c>
      <c r="C17" s="18">
        <v>500</v>
      </c>
      <c r="D17" s="18">
        <v>-224</v>
      </c>
      <c r="E17" s="18">
        <v>276</v>
      </c>
      <c r="F17" s="15">
        <f t="shared" si="1"/>
        <v>0</v>
      </c>
    </row>
    <row r="18" ht="15.75" spans="1:6">
      <c r="A18" s="19" t="s">
        <v>563</v>
      </c>
      <c r="B18" s="20" t="s">
        <v>564</v>
      </c>
      <c r="C18" s="18">
        <v>7831</v>
      </c>
      <c r="D18" s="18">
        <v>0</v>
      </c>
      <c r="E18" s="18">
        <v>7831</v>
      </c>
      <c r="F18" s="15">
        <f t="shared" si="1"/>
        <v>0</v>
      </c>
    </row>
    <row r="19" ht="15.75" spans="1:6">
      <c r="A19" s="19" t="s">
        <v>565</v>
      </c>
      <c r="B19" s="20" t="s">
        <v>566</v>
      </c>
      <c r="C19" s="18">
        <v>4354</v>
      </c>
      <c r="D19" s="18">
        <v>-1713</v>
      </c>
      <c r="E19" s="18">
        <v>2641</v>
      </c>
      <c r="F19" s="15">
        <f t="shared" si="1"/>
        <v>0</v>
      </c>
    </row>
    <row r="20" ht="15.75" spans="1:6">
      <c r="A20" s="16" t="s">
        <v>567</v>
      </c>
      <c r="B20" s="20" t="s">
        <v>568</v>
      </c>
      <c r="C20" s="18">
        <f>SUM(C21:C22)</f>
        <v>4000</v>
      </c>
      <c r="D20" s="18">
        <f t="shared" ref="D20:E20" si="4">SUM(D21:D22)</f>
        <v>-1569</v>
      </c>
      <c r="E20" s="18">
        <f t="shared" si="4"/>
        <v>2431</v>
      </c>
      <c r="F20" s="15">
        <f t="shared" si="1"/>
        <v>0</v>
      </c>
    </row>
    <row r="21" ht="15.75" spans="1:6">
      <c r="A21" s="19" t="s">
        <v>569</v>
      </c>
      <c r="B21" s="20" t="s">
        <v>570</v>
      </c>
      <c r="C21" s="18">
        <v>2955</v>
      </c>
      <c r="D21" s="18">
        <v>-1259</v>
      </c>
      <c r="E21" s="18">
        <v>1696</v>
      </c>
      <c r="F21" s="15">
        <f t="shared" si="1"/>
        <v>0</v>
      </c>
    </row>
    <row r="22" ht="15.75" spans="1:6">
      <c r="A22" s="19" t="s">
        <v>571</v>
      </c>
      <c r="B22" s="20" t="s">
        <v>572</v>
      </c>
      <c r="C22" s="18">
        <v>1045</v>
      </c>
      <c r="D22" s="18">
        <v>-310</v>
      </c>
      <c r="E22" s="18">
        <v>735</v>
      </c>
      <c r="F22" s="15">
        <f t="shared" si="1"/>
        <v>0</v>
      </c>
    </row>
    <row r="23" ht="15.75" spans="1:6">
      <c r="A23" s="16" t="s">
        <v>573</v>
      </c>
      <c r="B23" s="20" t="s">
        <v>574</v>
      </c>
      <c r="C23" s="18">
        <f>SUM(C24)</f>
        <v>500</v>
      </c>
      <c r="D23" s="18">
        <f t="shared" ref="D23:E23" si="5">SUM(D24)</f>
        <v>200</v>
      </c>
      <c r="E23" s="18">
        <f t="shared" si="5"/>
        <v>700</v>
      </c>
      <c r="F23" s="15">
        <f t="shared" si="1"/>
        <v>0</v>
      </c>
    </row>
    <row r="24" ht="15.75" spans="1:6">
      <c r="A24" s="19" t="s">
        <v>575</v>
      </c>
      <c r="B24" s="20" t="s">
        <v>576</v>
      </c>
      <c r="C24" s="18">
        <v>500</v>
      </c>
      <c r="D24" s="18">
        <v>200</v>
      </c>
      <c r="E24" s="18">
        <v>700</v>
      </c>
      <c r="F24" s="15">
        <f t="shared" si="1"/>
        <v>0</v>
      </c>
    </row>
    <row r="25" ht="15.75" spans="1:6">
      <c r="A25" s="19" t="s">
        <v>577</v>
      </c>
      <c r="B25" s="20" t="s">
        <v>578</v>
      </c>
      <c r="C25" s="18">
        <v>0</v>
      </c>
      <c r="D25" s="18">
        <v>0</v>
      </c>
      <c r="E25" s="18">
        <v>0</v>
      </c>
      <c r="F25" s="15">
        <f t="shared" si="1"/>
        <v>0</v>
      </c>
    </row>
    <row r="26" ht="15.75" spans="1:6">
      <c r="A26" s="12" t="s">
        <v>579</v>
      </c>
      <c r="B26" s="13" t="s">
        <v>379</v>
      </c>
      <c r="C26" s="18">
        <v>0</v>
      </c>
      <c r="D26" s="18">
        <v>0</v>
      </c>
      <c r="E26" s="18">
        <v>0</v>
      </c>
      <c r="F26" s="15">
        <f t="shared" si="1"/>
        <v>0</v>
      </c>
    </row>
    <row r="27" ht="15.75" spans="1:6">
      <c r="A27" s="16" t="s">
        <v>580</v>
      </c>
      <c r="B27" s="20" t="s">
        <v>581</v>
      </c>
      <c r="C27" s="18">
        <v>0</v>
      </c>
      <c r="D27" s="18">
        <v>0</v>
      </c>
      <c r="E27" s="18">
        <v>0</v>
      </c>
      <c r="F27" s="15">
        <f t="shared" si="1"/>
        <v>0</v>
      </c>
    </row>
    <row r="28" ht="15.75" spans="1:6">
      <c r="A28" s="19" t="s">
        <v>582</v>
      </c>
      <c r="B28" s="20" t="s">
        <v>583</v>
      </c>
      <c r="C28" s="18">
        <v>0</v>
      </c>
      <c r="D28" s="18">
        <v>0</v>
      </c>
      <c r="E28" s="18">
        <v>0</v>
      </c>
      <c r="F28" s="15">
        <f t="shared" si="1"/>
        <v>0</v>
      </c>
    </row>
    <row r="29" ht="15.75" spans="1:6">
      <c r="A29" s="16" t="s">
        <v>584</v>
      </c>
      <c r="B29" s="13" t="s">
        <v>497</v>
      </c>
      <c r="C29" s="14">
        <f>SUM(C30,C32,C36)</f>
        <v>27</v>
      </c>
      <c r="D29" s="14">
        <f t="shared" ref="D29:E29" si="6">SUM(D30,D32,D36)</f>
        <v>8000</v>
      </c>
      <c r="E29" s="14">
        <f t="shared" si="6"/>
        <v>8027</v>
      </c>
      <c r="F29" s="15">
        <f t="shared" si="1"/>
        <v>0</v>
      </c>
    </row>
    <row r="30" ht="15.75" spans="1:6">
      <c r="A30" s="16" t="s">
        <v>585</v>
      </c>
      <c r="B30" s="20" t="s">
        <v>586</v>
      </c>
      <c r="C30" s="18">
        <f>SUM(C31)</f>
        <v>0</v>
      </c>
      <c r="D30" s="18">
        <f t="shared" ref="D30:E30" si="7">SUM(D31)</f>
        <v>8000</v>
      </c>
      <c r="E30" s="18">
        <f t="shared" si="7"/>
        <v>8000</v>
      </c>
      <c r="F30" s="15">
        <f t="shared" si="1"/>
        <v>0</v>
      </c>
    </row>
    <row r="31" ht="28.5" spans="1:6">
      <c r="A31" s="19" t="s">
        <v>587</v>
      </c>
      <c r="B31" s="20" t="s">
        <v>588</v>
      </c>
      <c r="C31" s="18">
        <v>0</v>
      </c>
      <c r="D31" s="18">
        <v>8000</v>
      </c>
      <c r="E31" s="18">
        <v>8000</v>
      </c>
      <c r="F31" s="15">
        <f t="shared" si="1"/>
        <v>0</v>
      </c>
    </row>
    <row r="32" ht="15.75" spans="1:6">
      <c r="A32" s="16" t="s">
        <v>589</v>
      </c>
      <c r="B32" s="20" t="s">
        <v>590</v>
      </c>
      <c r="C32" s="18">
        <v>0</v>
      </c>
      <c r="D32" s="18">
        <v>0</v>
      </c>
      <c r="E32" s="18">
        <v>0</v>
      </c>
      <c r="F32" s="15">
        <f t="shared" si="1"/>
        <v>0</v>
      </c>
    </row>
    <row r="33" ht="15.75" spans="1:6">
      <c r="A33" s="19" t="s">
        <v>591</v>
      </c>
      <c r="B33" s="20" t="s">
        <v>592</v>
      </c>
      <c r="C33" s="18">
        <v>0</v>
      </c>
      <c r="D33" s="18">
        <v>0</v>
      </c>
      <c r="E33" s="18">
        <v>0</v>
      </c>
      <c r="F33" s="15">
        <f t="shared" si="1"/>
        <v>0</v>
      </c>
    </row>
    <row r="34" ht="15.75" spans="1:6">
      <c r="A34" s="19" t="s">
        <v>593</v>
      </c>
      <c r="B34" s="20" t="s">
        <v>594</v>
      </c>
      <c r="C34" s="18">
        <v>0</v>
      </c>
      <c r="D34" s="18">
        <v>0</v>
      </c>
      <c r="E34" s="18">
        <v>0</v>
      </c>
      <c r="F34" s="15">
        <f t="shared" si="1"/>
        <v>0</v>
      </c>
    </row>
    <row r="35" ht="15.75" spans="1:6">
      <c r="A35" s="19" t="s">
        <v>595</v>
      </c>
      <c r="B35" s="20" t="s">
        <v>596</v>
      </c>
      <c r="C35" s="18">
        <v>0</v>
      </c>
      <c r="D35" s="18">
        <v>0</v>
      </c>
      <c r="E35" s="18">
        <v>0</v>
      </c>
      <c r="F35" s="15">
        <f t="shared" si="1"/>
        <v>0</v>
      </c>
    </row>
    <row r="36" ht="15.75" spans="1:6">
      <c r="A36" s="16" t="s">
        <v>597</v>
      </c>
      <c r="B36" s="20" t="s">
        <v>598</v>
      </c>
      <c r="C36" s="18">
        <f>SUM(C37:C38)</f>
        <v>27</v>
      </c>
      <c r="D36" s="18">
        <f t="shared" ref="D36:E36" si="8">SUM(D37:D38)</f>
        <v>0</v>
      </c>
      <c r="E36" s="18">
        <f t="shared" si="8"/>
        <v>27</v>
      </c>
      <c r="F36" s="15">
        <f t="shared" si="1"/>
        <v>0</v>
      </c>
    </row>
    <row r="37" ht="15.75" spans="1:6">
      <c r="A37" s="19" t="s">
        <v>599</v>
      </c>
      <c r="B37" s="20" t="s">
        <v>600</v>
      </c>
      <c r="C37" s="18">
        <v>0</v>
      </c>
      <c r="D37" s="18">
        <v>0</v>
      </c>
      <c r="E37" s="18">
        <v>0</v>
      </c>
      <c r="F37" s="15">
        <f t="shared" si="1"/>
        <v>0</v>
      </c>
    </row>
    <row r="38" ht="15.75" spans="1:6">
      <c r="A38" s="19" t="s">
        <v>601</v>
      </c>
      <c r="B38" s="20" t="s">
        <v>602</v>
      </c>
      <c r="C38" s="18">
        <v>27</v>
      </c>
      <c r="D38" s="18">
        <v>0</v>
      </c>
      <c r="E38" s="18">
        <v>27</v>
      </c>
      <c r="F38" s="15">
        <f t="shared" si="1"/>
        <v>0</v>
      </c>
    </row>
    <row r="39" ht="15.75" spans="1:6">
      <c r="A39" s="12" t="s">
        <v>603</v>
      </c>
      <c r="B39" s="13" t="s">
        <v>499</v>
      </c>
      <c r="C39" s="14">
        <f>SUM(C40)</f>
        <v>4065</v>
      </c>
      <c r="D39" s="14">
        <f t="shared" ref="D39:E40" si="9">SUM(D40)</f>
        <v>36</v>
      </c>
      <c r="E39" s="14">
        <f t="shared" si="9"/>
        <v>4101</v>
      </c>
      <c r="F39" s="15">
        <f t="shared" si="1"/>
        <v>0</v>
      </c>
    </row>
    <row r="40" ht="15.75" spans="1:6">
      <c r="A40" s="16" t="s">
        <v>604</v>
      </c>
      <c r="B40" s="20" t="s">
        <v>605</v>
      </c>
      <c r="C40" s="18">
        <f>SUM(C41)</f>
        <v>4065</v>
      </c>
      <c r="D40" s="18">
        <f t="shared" si="9"/>
        <v>36</v>
      </c>
      <c r="E40" s="18">
        <f t="shared" si="9"/>
        <v>4101</v>
      </c>
      <c r="F40" s="15">
        <f t="shared" si="1"/>
        <v>0</v>
      </c>
    </row>
    <row r="41" ht="15.75" spans="1:6">
      <c r="A41" s="19" t="s">
        <v>606</v>
      </c>
      <c r="B41" s="20" t="s">
        <v>607</v>
      </c>
      <c r="C41" s="18">
        <v>4065</v>
      </c>
      <c r="D41" s="18">
        <v>36</v>
      </c>
      <c r="E41" s="18">
        <v>4101</v>
      </c>
      <c r="F41" s="15">
        <f t="shared" si="1"/>
        <v>0</v>
      </c>
    </row>
    <row r="42" ht="15.75" spans="1:6">
      <c r="A42" s="12">
        <v>233</v>
      </c>
      <c r="B42" s="13" t="s">
        <v>503</v>
      </c>
      <c r="C42" s="14">
        <f>SUM(C43)</f>
        <v>50</v>
      </c>
      <c r="D42" s="14">
        <f t="shared" ref="D42:E43" si="10">SUM(D43)</f>
        <v>-30</v>
      </c>
      <c r="E42" s="14">
        <f t="shared" si="10"/>
        <v>20</v>
      </c>
      <c r="F42" s="15">
        <f t="shared" si="1"/>
        <v>0</v>
      </c>
    </row>
    <row r="43" ht="15.75" spans="1:6">
      <c r="A43" s="16" t="s">
        <v>608</v>
      </c>
      <c r="B43" s="20" t="s">
        <v>609</v>
      </c>
      <c r="C43" s="18">
        <f>SUM(C44)</f>
        <v>50</v>
      </c>
      <c r="D43" s="18">
        <f t="shared" si="10"/>
        <v>-30</v>
      </c>
      <c r="E43" s="18">
        <f t="shared" si="10"/>
        <v>20</v>
      </c>
      <c r="F43" s="15">
        <f t="shared" si="1"/>
        <v>0</v>
      </c>
    </row>
    <row r="44" ht="15.75" spans="1:6">
      <c r="A44" s="19" t="s">
        <v>610</v>
      </c>
      <c r="B44" s="20" t="s">
        <v>611</v>
      </c>
      <c r="C44" s="18">
        <v>50</v>
      </c>
      <c r="D44" s="18">
        <v>-30</v>
      </c>
      <c r="E44" s="18">
        <v>20</v>
      </c>
      <c r="F44" s="15">
        <f t="shared" si="1"/>
        <v>0</v>
      </c>
    </row>
    <row r="45" ht="14.25" spans="1:6">
      <c r="A45" s="21" t="s">
        <v>505</v>
      </c>
      <c r="B45" s="22"/>
      <c r="C45" s="23">
        <f>SUM(C5,C8,C12,C26,C29,C39,C42)</f>
        <v>46844</v>
      </c>
      <c r="D45" s="14">
        <f t="shared" ref="D45:E45" si="11">SUM(D5,D8,D12,D26,D29,D39,D42)</f>
        <v>-439</v>
      </c>
      <c r="E45" s="23">
        <f t="shared" si="11"/>
        <v>46405</v>
      </c>
      <c r="F45" s="15">
        <f t="shared" si="1"/>
        <v>0</v>
      </c>
    </row>
  </sheetData>
  <mergeCells count="2">
    <mergeCell ref="A2:E2"/>
    <mergeCell ref="A45:B45"/>
  </mergeCells>
  <printOptions horizontalCentered="1"/>
  <pageMargins left="0.984251968503937" right="0.984251968503937" top="0.984251968503937" bottom="0.984251968503937" header="0.511811023622047" footer="0.511811023622047"/>
  <pageSetup paperSize="9" scale="79" fitToHeight="0" pageOrder="overThenDown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表一</vt:lpstr>
      <vt:lpstr>表二</vt:lpstr>
      <vt:lpstr>表三</vt:lpstr>
      <vt:lpstr>表四</vt:lpstr>
      <vt:lpstr>表五</vt:lpstr>
      <vt:lpstr>表六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2022-10-18T00:12:00Z</dcterms:created>
  <cp:lastPrinted>2022-10-18T11:35:00Z</cp:lastPrinted>
  <dcterms:modified xsi:type="dcterms:W3CDTF">2022-11-09T03:35:17Z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2068C8F00CD743B9A6AC78ABC46334DC</vt:lpwstr>
  </property>
  <property fmtid="{D5CDD505-2E9C-101B-9397-08002B2CF9AE}" pid="3" name="KSOProductBuildVer">
    <vt:lpwstr>2052-11.1.0.12598</vt:lpwstr>
  </property>
</Properties>
</file>